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113-25 - Přístavba recepc..." sheetId="2" r:id="rId2"/>
    <sheet name="113-25-01 - Atrium, úprav..." sheetId="3" r:id="rId3"/>
    <sheet name="113-25-02 - Vstup, recepc..." sheetId="4" r:id="rId4"/>
    <sheet name="113-25-03 - Retence - INV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'113-25 - Přístavba recepc...'!$C$77:$K$93</definedName>
    <definedName name="_xlnm.Print_Area" localSheetId="1">'113-25 - Přístavba recepc...'!$C$4:$J$37,'113-25 - Přístavba recepc...'!$C$43:$J$61,'113-25 - Přístavba recepc...'!$C$67:$K$93</definedName>
    <definedName name="_xlnm.Print_Titles" localSheetId="1">'113-25 - Přístavba recepc...'!$77:$77</definedName>
    <definedName name="_xlnm._FilterDatabase" localSheetId="2" hidden="1">'113-25-01 - Atrium, úprav...'!$C$98:$K$389</definedName>
    <definedName name="_xlnm.Print_Area" localSheetId="2">'113-25-01 - Atrium, úprav...'!$C$4:$J$39,'113-25-01 - Atrium, úprav...'!$C$45:$J$80,'113-25-01 - Atrium, úprav...'!$C$86:$K$389</definedName>
    <definedName name="_xlnm.Print_Titles" localSheetId="2">'113-25-01 - Atrium, úprav...'!$98:$98</definedName>
    <definedName name="_xlnm._FilterDatabase" localSheetId="3" hidden="1">'113-25-02 - Vstup, recepc...'!$C$101:$K$460</definedName>
    <definedName name="_xlnm.Print_Area" localSheetId="3">'113-25-02 - Vstup, recepc...'!$C$4:$J$39,'113-25-02 - Vstup, recepc...'!$C$45:$J$83,'113-25-02 - Vstup, recepc...'!$C$89:$K$460</definedName>
    <definedName name="_xlnm.Print_Titles" localSheetId="3">'113-25-02 - Vstup, recepc...'!$101:$101</definedName>
    <definedName name="_xlnm._FilterDatabase" localSheetId="4" hidden="1">'113-25-03 - Retence - INV...'!$C$84:$K$124</definedName>
    <definedName name="_xlnm.Print_Area" localSheetId="4">'113-25-03 - Retence - INV...'!$C$4:$J$39,'113-25-03 - Retence - INV...'!$C$45:$J$66,'113-25-03 - Retence - INV...'!$C$72:$K$124</definedName>
    <definedName name="_xlnm.Print_Titles" localSheetId="4">'113-25-03 - Retence - INV...'!$84:$84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105"/>
  <c r="J37"/>
  <c r="J36"/>
  <c i="1" r="AY58"/>
  <c i="5" r="J35"/>
  <c i="1" r="AX58"/>
  <c i="5" r="BI123"/>
  <c r="BH123"/>
  <c r="BG123"/>
  <c r="BF123"/>
  <c r="T123"/>
  <c r="T122"/>
  <c r="R123"/>
  <c r="R122"/>
  <c r="P123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J62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4" r="J37"/>
  <c r="J36"/>
  <c i="1" r="AY57"/>
  <c i="4" r="J35"/>
  <c i="1" r="AX57"/>
  <c i="4"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2"/>
  <c r="BH452"/>
  <c r="BG452"/>
  <c r="BF452"/>
  <c r="T452"/>
  <c r="R452"/>
  <c r="P452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33"/>
  <c r="BH433"/>
  <c r="BG433"/>
  <c r="BF433"/>
  <c r="T433"/>
  <c r="R433"/>
  <c r="P433"/>
  <c r="BI430"/>
  <c r="BH430"/>
  <c r="BG430"/>
  <c r="BF430"/>
  <c r="T430"/>
  <c r="R430"/>
  <c r="P430"/>
  <c r="BI428"/>
  <c r="BH428"/>
  <c r="BG428"/>
  <c r="BF428"/>
  <c r="T428"/>
  <c r="R428"/>
  <c r="P428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89"/>
  <c r="BH389"/>
  <c r="BG389"/>
  <c r="BF389"/>
  <c r="T389"/>
  <c r="R389"/>
  <c r="P389"/>
  <c r="BI386"/>
  <c r="BH386"/>
  <c r="BG386"/>
  <c r="BF386"/>
  <c r="T386"/>
  <c r="R386"/>
  <c r="P386"/>
  <c r="BI385"/>
  <c r="BH385"/>
  <c r="BG385"/>
  <c r="BF385"/>
  <c r="T385"/>
  <c r="R385"/>
  <c r="P385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27"/>
  <c r="BH227"/>
  <c r="BG227"/>
  <c r="BF227"/>
  <c r="T227"/>
  <c r="R227"/>
  <c r="P227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4"/>
  <c r="BH184"/>
  <c r="BG184"/>
  <c r="BF184"/>
  <c r="T184"/>
  <c r="R184"/>
  <c r="P184"/>
  <c r="BI169"/>
  <c r="BH169"/>
  <c r="BG169"/>
  <c r="BF169"/>
  <c r="T169"/>
  <c r="R169"/>
  <c r="P169"/>
  <c r="BI166"/>
  <c r="BH166"/>
  <c r="BG166"/>
  <c r="BF166"/>
  <c r="T166"/>
  <c r="R166"/>
  <c r="P166"/>
  <c r="BI158"/>
  <c r="BH158"/>
  <c r="BG158"/>
  <c r="BF158"/>
  <c r="T158"/>
  <c r="R158"/>
  <c r="P158"/>
  <c r="BI151"/>
  <c r="BH151"/>
  <c r="BG151"/>
  <c r="BF151"/>
  <c r="T151"/>
  <c r="R151"/>
  <c r="P151"/>
  <c r="BI149"/>
  <c r="BH149"/>
  <c r="BG149"/>
  <c r="BF149"/>
  <c r="T149"/>
  <c r="R149"/>
  <c r="P149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07"/>
  <c r="BH107"/>
  <c r="BG107"/>
  <c r="BF107"/>
  <c r="T107"/>
  <c r="R107"/>
  <c r="P107"/>
  <c r="BI105"/>
  <c r="BH105"/>
  <c r="BG105"/>
  <c r="BF105"/>
  <c r="T105"/>
  <c r="R105"/>
  <c r="P105"/>
  <c r="J99"/>
  <c r="J98"/>
  <c r="F98"/>
  <c r="F96"/>
  <c r="E94"/>
  <c r="J55"/>
  <c r="J54"/>
  <c r="F54"/>
  <c r="F52"/>
  <c r="E50"/>
  <c r="J18"/>
  <c r="E18"/>
  <c r="F99"/>
  <c r="J17"/>
  <c r="J12"/>
  <c r="J52"/>
  <c r="E7"/>
  <c r="E92"/>
  <c i="3" r="J37"/>
  <c r="J36"/>
  <c i="1" r="AY56"/>
  <c i="3" r="J35"/>
  <c i="1" r="AX56"/>
  <c i="3"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T302"/>
  <c r="R303"/>
  <c r="R302"/>
  <c r="P303"/>
  <c r="P302"/>
  <c r="BI301"/>
  <c r="BH301"/>
  <c r="BG301"/>
  <c r="BF301"/>
  <c r="T301"/>
  <c r="T300"/>
  <c r="R301"/>
  <c r="R300"/>
  <c r="P301"/>
  <c r="P300"/>
  <c r="BI297"/>
  <c r="BH297"/>
  <c r="BG297"/>
  <c r="BF297"/>
  <c r="T297"/>
  <c r="T296"/>
  <c r="R297"/>
  <c r="R296"/>
  <c r="P297"/>
  <c r="P296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39"/>
  <c r="BH239"/>
  <c r="BG239"/>
  <c r="BF239"/>
  <c r="T239"/>
  <c r="R239"/>
  <c r="P239"/>
  <c r="BI231"/>
  <c r="BH231"/>
  <c r="BG231"/>
  <c r="BF231"/>
  <c r="T231"/>
  <c r="R231"/>
  <c r="P231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4"/>
  <c r="BH124"/>
  <c r="BG124"/>
  <c r="BF124"/>
  <c r="T124"/>
  <c r="R124"/>
  <c r="P124"/>
  <c r="BI122"/>
  <c r="BH122"/>
  <c r="BG122"/>
  <c r="BF122"/>
  <c r="T122"/>
  <c r="R122"/>
  <c r="P122"/>
  <c r="BI115"/>
  <c r="BH115"/>
  <c r="BG115"/>
  <c r="BF115"/>
  <c r="T115"/>
  <c r="R115"/>
  <c r="P115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96"/>
  <c r="J17"/>
  <c r="J12"/>
  <c r="J52"/>
  <c r="E7"/>
  <c r="E89"/>
  <c i="2" r="J35"/>
  <c r="J34"/>
  <c i="1" r="AY55"/>
  <c i="2" r="J33"/>
  <c i="1" r="AX55"/>
  <c i="2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6"/>
  <c r="BH86"/>
  <c r="BG86"/>
  <c r="BF86"/>
  <c r="T86"/>
  <c r="T85"/>
  <c r="R86"/>
  <c r="R85"/>
  <c r="P86"/>
  <c r="P85"/>
  <c r="BI83"/>
  <c r="BH83"/>
  <c r="BG83"/>
  <c r="BF83"/>
  <c r="T83"/>
  <c r="R83"/>
  <c r="P83"/>
  <c r="BI81"/>
  <c r="BH81"/>
  <c r="BG81"/>
  <c r="BF81"/>
  <c r="T81"/>
  <c r="R81"/>
  <c r="P81"/>
  <c r="J75"/>
  <c r="J74"/>
  <c r="F74"/>
  <c r="F72"/>
  <c r="E70"/>
  <c r="J51"/>
  <c r="J50"/>
  <c r="F50"/>
  <c r="F48"/>
  <c r="E46"/>
  <c r="J16"/>
  <c r="E16"/>
  <c r="F51"/>
  <c r="J15"/>
  <c r="J10"/>
  <c r="J72"/>
  <c i="1" r="L50"/>
  <c r="AM50"/>
  <c r="AM49"/>
  <c r="L49"/>
  <c r="AM47"/>
  <c r="L47"/>
  <c r="L45"/>
  <c r="L44"/>
  <c i="3" r="J303"/>
  <c r="BK265"/>
  <c r="BK162"/>
  <c r="J388"/>
  <c r="J339"/>
  <c r="BK301"/>
  <c r="J257"/>
  <c r="BK159"/>
  <c r="BK131"/>
  <c r="J369"/>
  <c r="J290"/>
  <c r="BK259"/>
  <c r="J239"/>
  <c r="BK198"/>
  <c r="J170"/>
  <c r="J359"/>
  <c r="BK312"/>
  <c r="J259"/>
  <c r="BK196"/>
  <c r="J104"/>
  <c i="4" r="J430"/>
  <c r="BK364"/>
  <c r="BK340"/>
  <c r="BK304"/>
  <c r="J283"/>
  <c r="BK217"/>
  <c r="J447"/>
  <c r="J408"/>
  <c r="J376"/>
  <c r="BK341"/>
  <c r="J309"/>
  <c r="BK280"/>
  <c r="BK219"/>
  <c r="J114"/>
  <c r="J428"/>
  <c r="BK372"/>
  <c r="BK330"/>
  <c r="J280"/>
  <c r="J241"/>
  <c r="BK185"/>
  <c r="BK406"/>
  <c r="J350"/>
  <c r="J336"/>
  <c r="BK315"/>
  <c r="J272"/>
  <c r="J236"/>
  <c r="BK184"/>
  <c r="J126"/>
  <c i="5" r="J112"/>
  <c r="J121"/>
  <c r="J115"/>
  <c i="2" r="J89"/>
  <c r="J86"/>
  <c i="3" r="J386"/>
  <c r="BK355"/>
  <c r="J337"/>
  <c r="J248"/>
  <c r="J154"/>
  <c r="BK359"/>
  <c r="BK303"/>
  <c r="J265"/>
  <c r="J162"/>
  <c r="BK104"/>
  <c r="J353"/>
  <c r="J307"/>
  <c r="BK270"/>
  <c r="BK224"/>
  <c r="J196"/>
  <c r="BK152"/>
  <c r="BK362"/>
  <c r="J318"/>
  <c r="BK281"/>
  <c i="4" r="BK402"/>
  <c r="BK332"/>
  <c r="BK313"/>
  <c r="J291"/>
  <c r="J239"/>
  <c r="BK151"/>
  <c r="BK386"/>
  <c r="J367"/>
  <c r="BK323"/>
  <c r="J289"/>
  <c r="J234"/>
  <c r="BK119"/>
  <c r="BK445"/>
  <c r="J364"/>
  <c r="BK324"/>
  <c r="J270"/>
  <c r="BK234"/>
  <c r="J197"/>
  <c r="BK379"/>
  <c r="J338"/>
  <c r="J321"/>
  <c r="J304"/>
  <c r="J237"/>
  <c r="BK210"/>
  <c i="5" r="BK120"/>
  <c r="J88"/>
  <c r="J123"/>
  <c r="BK100"/>
  <c r="J95"/>
  <c i="2" r="BK89"/>
  <c i="3" r="BK357"/>
  <c r="BK279"/>
  <c r="BK309"/>
  <c r="BK138"/>
  <c r="J371"/>
  <c r="J281"/>
  <c r="J204"/>
  <c r="BK317"/>
  <c r="J194"/>
  <c i="4" r="BK408"/>
  <c r="J333"/>
  <c r="J261"/>
  <c r="J310"/>
  <c r="BK208"/>
  <c r="BK374"/>
  <c r="BK284"/>
  <c r="BK149"/>
  <c r="J337"/>
  <c r="J293"/>
  <c r="BK239"/>
  <c r="J107"/>
  <c i="5" r="J110"/>
  <c i="3" r="BK297"/>
  <c r="J198"/>
  <c r="BK124"/>
  <c r="BK344"/>
  <c r="J317"/>
  <c r="J267"/>
  <c r="J190"/>
  <c r="J108"/>
  <c r="BK341"/>
  <c r="J293"/>
  <c r="J272"/>
  <c r="BK250"/>
  <c r="BK190"/>
  <c r="J122"/>
  <c r="BK330"/>
  <c r="BK288"/>
  <c r="BK231"/>
  <c r="BK173"/>
  <c i="4" r="BK457"/>
  <c r="J400"/>
  <c r="BK350"/>
  <c r="BK321"/>
  <c r="BK297"/>
  <c r="J264"/>
  <c r="J184"/>
  <c r="J455"/>
  <c r="J396"/>
  <c r="BK366"/>
  <c r="BK328"/>
  <c r="J284"/>
  <c r="BK237"/>
  <c r="J137"/>
  <c r="J406"/>
  <c r="BK385"/>
  <c r="J326"/>
  <c r="BK268"/>
  <c r="J208"/>
  <c r="BK144"/>
  <c r="J402"/>
  <c r="J343"/>
  <c r="BK326"/>
  <c r="J306"/>
  <c r="J246"/>
  <c r="J222"/>
  <c r="BK158"/>
  <c i="5" r="BK123"/>
  <c r="BK97"/>
  <c r="J103"/>
  <c r="BK103"/>
  <c i="2" r="BK86"/>
  <c r="J92"/>
  <c i="3" r="BK388"/>
  <c r="J362"/>
  <c r="J330"/>
  <c r="J301"/>
  <c r="J220"/>
  <c r="J131"/>
  <c r="BK353"/>
  <c r="BK321"/>
  <c r="J276"/>
  <c r="J255"/>
  <c r="J152"/>
  <c r="BK379"/>
  <c r="BK339"/>
  <c r="J288"/>
  <c r="J253"/>
  <c r="J209"/>
  <c r="J173"/>
  <c r="J347"/>
  <c r="BK311"/>
  <c r="BK253"/>
  <c r="J205"/>
  <c r="BK122"/>
  <c i="4" r="J457"/>
  <c r="BK433"/>
  <c r="J353"/>
  <c r="J329"/>
  <c r="BK296"/>
  <c r="BK246"/>
  <c r="BK169"/>
  <c r="BK411"/>
  <c r="BK359"/>
  <c r="BK329"/>
  <c r="J297"/>
  <c r="BK264"/>
  <c r="J144"/>
  <c r="J450"/>
  <c r="J411"/>
  <c r="J386"/>
  <c r="BK346"/>
  <c r="BK293"/>
  <c r="BK222"/>
  <c r="BK189"/>
  <c r="J119"/>
  <c r="BK367"/>
  <c r="BK334"/>
  <c r="BK317"/>
  <c r="BK289"/>
  <c r="J243"/>
  <c r="BK202"/>
  <c r="J134"/>
  <c i="5" r="BK114"/>
  <c r="J118"/>
  <c r="BK107"/>
  <c r="J116"/>
  <c i="2" r="BK92"/>
  <c i="3" r="BK382"/>
  <c r="J344"/>
  <c r="J201"/>
  <c r="BK351"/>
  <c r="BK201"/>
  <c r="J322"/>
  <c r="J268"/>
  <c r="BK182"/>
  <c r="BK337"/>
  <c r="J224"/>
  <c r="BK115"/>
  <c i="4" r="J301"/>
  <c r="J287"/>
  <c r="J346"/>
  <c r="J244"/>
  <c r="BK430"/>
  <c r="BK310"/>
  <c r="J372"/>
  <c r="J323"/>
  <c r="J149"/>
  <c i="5" r="J93"/>
  <c r="BK117"/>
  <c i="3" r="BK327"/>
  <c r="BK239"/>
  <c r="J157"/>
  <c r="J373"/>
  <c r="BK322"/>
  <c r="BK293"/>
  <c r="J262"/>
  <c r="BK154"/>
  <c r="J384"/>
  <c r="BK318"/>
  <c r="J278"/>
  <c r="BK258"/>
  <c r="BK205"/>
  <c r="J175"/>
  <c r="J382"/>
  <c r="J319"/>
  <c r="J283"/>
  <c r="BK213"/>
  <c r="J138"/>
  <c i="4" r="BK450"/>
  <c r="BK394"/>
  <c r="J344"/>
  <c r="J315"/>
  <c r="BK272"/>
  <c r="J195"/>
  <c r="BK129"/>
  <c r="BK413"/>
  <c r="J385"/>
  <c r="BK356"/>
  <c r="J332"/>
  <c r="BK291"/>
  <c r="BK251"/>
  <c r="BK122"/>
  <c r="BK447"/>
  <c r="BK398"/>
  <c r="BK349"/>
  <c r="BK294"/>
  <c r="BK243"/>
  <c r="J193"/>
  <c r="BK114"/>
  <c r="BK362"/>
  <c r="J328"/>
  <c r="BK287"/>
  <c r="BK240"/>
  <c r="BK193"/>
  <c r="BK132"/>
  <c i="5" r="BK115"/>
  <c r="BK95"/>
  <c r="J97"/>
  <c r="BK88"/>
  <c i="2" r="BK81"/>
  <c r="J83"/>
  <c i="3" r="BK371"/>
  <c r="BK347"/>
  <c r="J314"/>
  <c r="BK272"/>
  <c r="J159"/>
  <c r="BK386"/>
  <c r="J341"/>
  <c r="J315"/>
  <c r="BK268"/>
  <c r="BK204"/>
  <c r="J143"/>
  <c r="BK373"/>
  <c r="J311"/>
  <c r="J279"/>
  <c r="BK262"/>
  <c r="BK220"/>
  <c r="J187"/>
  <c r="J102"/>
  <c r="J321"/>
  <c r="BK285"/>
  <c r="J250"/>
  <c r="J192"/>
  <c r="BK141"/>
  <c i="4" r="BK459"/>
  <c r="BK428"/>
  <c r="J398"/>
  <c r="J341"/>
  <c r="J300"/>
  <c r="J268"/>
  <c r="BK199"/>
  <c r="J433"/>
  <c r="J379"/>
  <c r="BK343"/>
  <c r="BK333"/>
  <c r="BK283"/>
  <c r="J240"/>
  <c r="J132"/>
  <c r="BK404"/>
  <c r="BK376"/>
  <c r="BK327"/>
  <c r="BK244"/>
  <c r="BK205"/>
  <c r="BK137"/>
  <c r="J404"/>
  <c r="BK353"/>
  <c r="J327"/>
  <c r="BK309"/>
  <c r="J248"/>
  <c r="J219"/>
  <c r="J169"/>
  <c i="5" r="BK116"/>
  <c r="J120"/>
  <c r="BK119"/>
  <c r="BK108"/>
  <c i="2" r="BK83"/>
  <c i="3" r="BK369"/>
  <c r="J305"/>
  <c r="BK143"/>
  <c r="BK325"/>
  <c r="J258"/>
  <c r="BK305"/>
  <c r="J231"/>
  <c r="J141"/>
  <c r="BK276"/>
  <c i="4" r="BK452"/>
  <c r="BK352"/>
  <c r="J210"/>
  <c r="J334"/>
  <c r="J279"/>
  <c r="BK455"/>
  <c r="BK338"/>
  <c r="BK227"/>
  <c r="J105"/>
  <c r="J313"/>
  <c r="J189"/>
  <c i="5" r="J119"/>
  <c r="J100"/>
  <c i="3" r="J312"/>
  <c r="BK209"/>
  <c r="J149"/>
  <c r="J357"/>
  <c r="BK307"/>
  <c r="J270"/>
  <c r="J222"/>
  <c r="BK149"/>
  <c r="J377"/>
  <c r="J309"/>
  <c r="BK283"/>
  <c r="BK267"/>
  <c r="J213"/>
  <c r="BK194"/>
  <c r="BK106"/>
  <c r="BK349"/>
  <c r="BK315"/>
  <c r="BK278"/>
  <c r="BK187"/>
  <c i="4" r="J459"/>
  <c r="J413"/>
  <c r="J359"/>
  <c r="J330"/>
  <c r="J294"/>
  <c r="BK245"/>
  <c r="J158"/>
  <c r="J445"/>
  <c r="BK369"/>
  <c r="BK336"/>
  <c r="BK300"/>
  <c r="BK270"/>
  <c r="BK195"/>
  <c r="J452"/>
  <c r="BK389"/>
  <c r="J362"/>
  <c r="BK301"/>
  <c r="J245"/>
  <c r="J202"/>
  <c r="J122"/>
  <c r="J369"/>
  <c r="J340"/>
  <c r="J319"/>
  <c r="J299"/>
  <c r="BK241"/>
  <c r="J205"/>
  <c r="J151"/>
  <c i="5" r="J117"/>
  <c r="BK110"/>
  <c r="J114"/>
  <c i="1" r="AS54"/>
  <c i="3" r="J379"/>
  <c r="J351"/>
  <c r="J325"/>
  <c r="BK291"/>
  <c r="BK175"/>
  <c r="BK108"/>
  <c r="J327"/>
  <c r="J297"/>
  <c r="BK257"/>
  <c r="BK157"/>
  <c r="J124"/>
  <c r="J349"/>
  <c r="J291"/>
  <c r="BK274"/>
  <c r="BK248"/>
  <c r="BK192"/>
  <c r="J115"/>
  <c r="J355"/>
  <c r="BK314"/>
  <c r="J274"/>
  <c r="BK222"/>
  <c r="J182"/>
  <c r="J106"/>
  <c i="4" r="J366"/>
  <c r="J349"/>
  <c r="J317"/>
  <c r="BK279"/>
  <c r="BK236"/>
  <c r="BK134"/>
  <c r="BK400"/>
  <c r="J374"/>
  <c r="BK337"/>
  <c r="BK306"/>
  <c r="J275"/>
  <c r="BK197"/>
  <c r="BK105"/>
  <c r="J394"/>
  <c r="J356"/>
  <c r="BK299"/>
  <c r="J251"/>
  <c r="BK166"/>
  <c r="BK107"/>
  <c r="BK344"/>
  <c r="J324"/>
  <c r="BK275"/>
  <c r="J227"/>
  <c r="J185"/>
  <c r="J129"/>
  <c i="5" r="J107"/>
  <c r="BK112"/>
  <c r="BK121"/>
  <c r="BK93"/>
  <c i="2" r="J81"/>
  <c i="3" r="BK319"/>
  <c r="BK384"/>
  <c r="J285"/>
  <c r="BK102"/>
  <c r="BK255"/>
  <c r="BK377"/>
  <c r="BK290"/>
  <c r="BK170"/>
  <c i="4" r="J389"/>
  <c r="BK319"/>
  <c r="J166"/>
  <c r="J296"/>
  <c r="BK126"/>
  <c r="BK396"/>
  <c r="BK248"/>
  <c r="J199"/>
  <c r="J352"/>
  <c r="BK261"/>
  <c r="J217"/>
  <c i="5" r="BK118"/>
  <c r="J108"/>
  <c i="4" l="1" r="R247"/>
  <c r="T247"/>
  <c r="P247"/>
  <c i="2" r="R80"/>
  <c r="R79"/>
  <c r="R78"/>
  <c i="3" r="T101"/>
  <c r="P161"/>
  <c r="T161"/>
  <c r="P189"/>
  <c r="T189"/>
  <c r="P200"/>
  <c r="P208"/>
  <c r="T208"/>
  <c r="R252"/>
  <c r="BK282"/>
  <c r="J282"/>
  <c r="J67"/>
  <c r="P282"/>
  <c r="BK287"/>
  <c r="J287"/>
  <c r="J68"/>
  <c r="T287"/>
  <c r="BK304"/>
  <c r="J304"/>
  <c r="J73"/>
  <c r="T304"/>
  <c r="P329"/>
  <c r="T329"/>
  <c r="R343"/>
  <c r="BK361"/>
  <c r="J361"/>
  <c r="J76"/>
  <c r="T361"/>
  <c r="P376"/>
  <c r="P381"/>
  <c r="T381"/>
  <c i="4" r="BK104"/>
  <c r="T104"/>
  <c r="P121"/>
  <c r="T121"/>
  <c r="R165"/>
  <c r="BK201"/>
  <c r="J201"/>
  <c r="J64"/>
  <c r="R201"/>
  <c r="P242"/>
  <c r="P221"/>
  <c r="T242"/>
  <c r="T221"/>
  <c r="R260"/>
  <c r="P278"/>
  <c r="T278"/>
  <c r="P282"/>
  <c r="BK286"/>
  <c r="J286"/>
  <c r="J72"/>
  <c r="T286"/>
  <c r="P303"/>
  <c r="T303"/>
  <c r="BK308"/>
  <c r="J308"/>
  <c r="J74"/>
  <c r="P308"/>
  <c r="R308"/>
  <c r="T308"/>
  <c r="R312"/>
  <c r="BK348"/>
  <c r="J348"/>
  <c r="J76"/>
  <c r="R348"/>
  <c r="T348"/>
  <c r="T355"/>
  <c r="P371"/>
  <c r="T371"/>
  <c r="R378"/>
  <c r="T378"/>
  <c r="P388"/>
  <c r="BK410"/>
  <c r="J410"/>
  <c r="J81"/>
  <c r="R410"/>
  <c r="T410"/>
  <c r="R432"/>
  <c i="2" r="P80"/>
  <c r="P79"/>
  <c r="P78"/>
  <c i="1" r="AU55"/>
  <c i="3" r="BK101"/>
  <c r="J101"/>
  <c r="J61"/>
  <c r="P101"/>
  <c r="BK161"/>
  <c r="J161"/>
  <c r="J62"/>
  <c r="R161"/>
  <c r="BK189"/>
  <c r="J189"/>
  <c r="J63"/>
  <c r="R189"/>
  <c r="BK200"/>
  <c r="J200"/>
  <c r="J64"/>
  <c r="R200"/>
  <c r="T200"/>
  <c r="R208"/>
  <c r="BK252"/>
  <c r="J252"/>
  <c r="J66"/>
  <c r="T252"/>
  <c r="R282"/>
  <c r="P287"/>
  <c r="R287"/>
  <c r="R304"/>
  <c r="BK329"/>
  <c r="J329"/>
  <c r="J74"/>
  <c r="R329"/>
  <c r="P343"/>
  <c r="T343"/>
  <c r="R361"/>
  <c r="BK376"/>
  <c r="J376"/>
  <c r="J78"/>
  <c r="R376"/>
  <c r="T376"/>
  <c r="T375"/>
  <c r="R381"/>
  <c i="4" r="P104"/>
  <c r="BK121"/>
  <c r="J121"/>
  <c r="J62"/>
  <c r="R121"/>
  <c r="P165"/>
  <c r="T165"/>
  <c r="T201"/>
  <c r="BK242"/>
  <c r="J242"/>
  <c r="J66"/>
  <c r="BK260"/>
  <c r="J260"/>
  <c r="J68"/>
  <c r="T260"/>
  <c r="BK278"/>
  <c r="J278"/>
  <c r="J70"/>
  <c r="R278"/>
  <c r="BK282"/>
  <c r="J282"/>
  <c r="J71"/>
  <c r="R282"/>
  <c r="T282"/>
  <c r="R286"/>
  <c r="BK303"/>
  <c r="J303"/>
  <c r="J73"/>
  <c r="R303"/>
  <c r="BK312"/>
  <c r="J312"/>
  <c r="J75"/>
  <c r="T312"/>
  <c r="P348"/>
  <c r="BK355"/>
  <c r="J355"/>
  <c r="J77"/>
  <c r="R355"/>
  <c r="BK371"/>
  <c r="J371"/>
  <c r="J78"/>
  <c r="BK378"/>
  <c r="J378"/>
  <c r="J79"/>
  <c r="P378"/>
  <c r="BK388"/>
  <c r="J388"/>
  <c r="J80"/>
  <c r="R388"/>
  <c r="P410"/>
  <c r="BK432"/>
  <c r="J432"/>
  <c r="J82"/>
  <c r="T432"/>
  <c i="2" r="BK80"/>
  <c r="J80"/>
  <c r="J57"/>
  <c r="T80"/>
  <c r="T79"/>
  <c r="T78"/>
  <c i="3" r="R101"/>
  <c r="R100"/>
  <c r="BK208"/>
  <c r="J208"/>
  <c r="J65"/>
  <c r="P252"/>
  <c r="T282"/>
  <c r="P304"/>
  <c r="BK343"/>
  <c r="J343"/>
  <c r="J75"/>
  <c r="P361"/>
  <c r="BK381"/>
  <c r="J381"/>
  <c r="J79"/>
  <c i="4" r="R104"/>
  <c r="BK165"/>
  <c r="J165"/>
  <c r="J63"/>
  <c r="P201"/>
  <c r="R242"/>
  <c r="R221"/>
  <c r="P260"/>
  <c r="P286"/>
  <c r="P312"/>
  <c r="P355"/>
  <c r="R371"/>
  <c r="T388"/>
  <c r="P432"/>
  <c i="5" r="BK87"/>
  <c r="J87"/>
  <c r="J61"/>
  <c r="R87"/>
  <c r="T106"/>
  <c r="P87"/>
  <c r="T87"/>
  <c r="BK106"/>
  <c r="J106"/>
  <c r="J63"/>
  <c r="P106"/>
  <c r="R106"/>
  <c r="BK109"/>
  <c r="J109"/>
  <c r="J64"/>
  <c r="P109"/>
  <c r="R109"/>
  <c r="T109"/>
  <c i="2" r="BK85"/>
  <c r="J85"/>
  <c r="J58"/>
  <c i="3" r="BK296"/>
  <c r="J296"/>
  <c r="J69"/>
  <c r="BK300"/>
  <c r="J300"/>
  <c r="J71"/>
  <c r="BK302"/>
  <c r="J302"/>
  <c r="J72"/>
  <c i="4" r="BK247"/>
  <c r="J247"/>
  <c r="J67"/>
  <c i="2" r="BK88"/>
  <c r="J88"/>
  <c r="J59"/>
  <c r="BK91"/>
  <c r="J91"/>
  <c r="J60"/>
  <c i="4" r="BK221"/>
  <c r="J221"/>
  <c r="J65"/>
  <c i="5" r="BK122"/>
  <c r="J122"/>
  <c r="J65"/>
  <c r="BE95"/>
  <c r="BE110"/>
  <c r="BE117"/>
  <c r="BE118"/>
  <c r="BE119"/>
  <c i="4" r="J104"/>
  <c r="J61"/>
  <c i="5" r="E48"/>
  <c r="F82"/>
  <c r="BE93"/>
  <c r="BE112"/>
  <c r="BE116"/>
  <c r="BE88"/>
  <c r="BE97"/>
  <c r="BE114"/>
  <c r="BE115"/>
  <c r="BE120"/>
  <c r="BE121"/>
  <c r="BE123"/>
  <c r="J52"/>
  <c r="BE100"/>
  <c r="BE103"/>
  <c r="BE107"/>
  <c r="BE108"/>
  <c i="4" r="E48"/>
  <c r="BE114"/>
  <c r="BE134"/>
  <c r="BE137"/>
  <c r="BE197"/>
  <c r="BE202"/>
  <c r="BE251"/>
  <c r="BE264"/>
  <c r="BE268"/>
  <c r="BE279"/>
  <c r="BE280"/>
  <c r="BE283"/>
  <c r="BE291"/>
  <c r="BE299"/>
  <c r="BE300"/>
  <c r="BE330"/>
  <c r="BE332"/>
  <c r="BE343"/>
  <c r="BE356"/>
  <c r="BE364"/>
  <c r="BE374"/>
  <c r="BE386"/>
  <c r="BE394"/>
  <c r="BE396"/>
  <c r="BE398"/>
  <c r="BE402"/>
  <c r="J96"/>
  <c r="BE126"/>
  <c r="BE132"/>
  <c r="BE151"/>
  <c r="BE169"/>
  <c r="BE193"/>
  <c r="BE195"/>
  <c r="BE208"/>
  <c r="BE217"/>
  <c r="BE236"/>
  <c r="BE237"/>
  <c r="BE239"/>
  <c r="BE245"/>
  <c r="BE261"/>
  <c r="BE270"/>
  <c r="BE272"/>
  <c r="BE275"/>
  <c r="BE289"/>
  <c r="BE296"/>
  <c r="BE304"/>
  <c r="BE309"/>
  <c r="BE313"/>
  <c r="BE321"/>
  <c r="BE328"/>
  <c r="BE329"/>
  <c r="BE333"/>
  <c r="BE336"/>
  <c r="BE340"/>
  <c r="BE350"/>
  <c r="BE353"/>
  <c r="BE366"/>
  <c r="BE400"/>
  <c r="BE413"/>
  <c r="BE428"/>
  <c r="BE433"/>
  <c r="BE452"/>
  <c r="BE457"/>
  <c r="F55"/>
  <c r="BE129"/>
  <c r="BE149"/>
  <c r="BE158"/>
  <c r="BE166"/>
  <c r="BE184"/>
  <c r="BE185"/>
  <c r="BE199"/>
  <c r="BE222"/>
  <c r="BE234"/>
  <c r="BE241"/>
  <c r="BE246"/>
  <c r="BE284"/>
  <c r="BE287"/>
  <c r="BE293"/>
  <c r="BE294"/>
  <c r="BE297"/>
  <c r="BE301"/>
  <c r="BE315"/>
  <c r="BE317"/>
  <c r="BE319"/>
  <c r="BE326"/>
  <c r="BE338"/>
  <c r="BE344"/>
  <c r="BE346"/>
  <c r="BE349"/>
  <c r="BE352"/>
  <c r="BE362"/>
  <c r="BE389"/>
  <c r="BE406"/>
  <c r="BE408"/>
  <c r="BE411"/>
  <c r="BE430"/>
  <c r="BE105"/>
  <c r="BE107"/>
  <c r="BE119"/>
  <c r="BE122"/>
  <c r="BE144"/>
  <c r="BE189"/>
  <c r="BE205"/>
  <c r="BE210"/>
  <c r="BE219"/>
  <c r="BE227"/>
  <c r="BE240"/>
  <c r="BE243"/>
  <c r="BE244"/>
  <c r="BE248"/>
  <c r="BE306"/>
  <c r="BE310"/>
  <c r="BE323"/>
  <c r="BE324"/>
  <c r="BE327"/>
  <c r="BE334"/>
  <c r="BE337"/>
  <c r="BE341"/>
  <c r="BE359"/>
  <c r="BE367"/>
  <c r="BE369"/>
  <c r="BE372"/>
  <c r="BE376"/>
  <c r="BE379"/>
  <c r="BE385"/>
  <c r="BE404"/>
  <c r="BE445"/>
  <c r="BE447"/>
  <c r="BE450"/>
  <c r="BE455"/>
  <c r="BE459"/>
  <c i="3" r="F55"/>
  <c r="J93"/>
  <c r="BE108"/>
  <c r="BE143"/>
  <c r="BE152"/>
  <c r="BE159"/>
  <c r="BE175"/>
  <c r="BE204"/>
  <c r="BE205"/>
  <c r="BE239"/>
  <c r="BE255"/>
  <c r="BE270"/>
  <c r="BE291"/>
  <c r="BE303"/>
  <c r="BE305"/>
  <c r="BE319"/>
  <c r="BE321"/>
  <c r="BE322"/>
  <c r="BE341"/>
  <c r="BE351"/>
  <c r="BE369"/>
  <c r="BE371"/>
  <c r="E48"/>
  <c r="BE102"/>
  <c r="BE124"/>
  <c r="BE131"/>
  <c r="BE157"/>
  <c r="BE162"/>
  <c r="BE213"/>
  <c r="BE220"/>
  <c r="BE265"/>
  <c r="BE276"/>
  <c r="BE293"/>
  <c r="BE297"/>
  <c r="BE301"/>
  <c r="BE312"/>
  <c r="BE314"/>
  <c r="BE325"/>
  <c r="BE327"/>
  <c r="BE344"/>
  <c r="BE359"/>
  <c r="BE382"/>
  <c r="BE384"/>
  <c r="BE122"/>
  <c r="BE141"/>
  <c r="BE149"/>
  <c r="BE173"/>
  <c r="BE182"/>
  <c r="BE194"/>
  <c r="BE196"/>
  <c r="BE209"/>
  <c r="BE248"/>
  <c r="BE250"/>
  <c r="BE258"/>
  <c r="BE262"/>
  <c r="BE267"/>
  <c r="BE272"/>
  <c r="BE278"/>
  <c r="BE279"/>
  <c r="BE283"/>
  <c r="BE285"/>
  <c r="BE288"/>
  <c r="BE290"/>
  <c r="BE330"/>
  <c r="BE347"/>
  <c r="BE349"/>
  <c r="BE353"/>
  <c r="BE355"/>
  <c r="BE362"/>
  <c r="BE377"/>
  <c r="BE379"/>
  <c r="BE104"/>
  <c r="BE106"/>
  <c r="BE115"/>
  <c r="BE138"/>
  <c r="BE154"/>
  <c r="BE170"/>
  <c r="BE187"/>
  <c r="BE190"/>
  <c r="BE192"/>
  <c r="BE198"/>
  <c r="BE201"/>
  <c r="BE222"/>
  <c r="BE224"/>
  <c r="BE231"/>
  <c r="BE253"/>
  <c r="BE257"/>
  <c r="BE259"/>
  <c r="BE268"/>
  <c r="BE274"/>
  <c r="BE281"/>
  <c r="BE307"/>
  <c r="BE309"/>
  <c r="BE311"/>
  <c r="BE315"/>
  <c r="BE317"/>
  <c r="BE318"/>
  <c r="BE337"/>
  <c r="BE339"/>
  <c r="BE357"/>
  <c r="BE373"/>
  <c r="BE386"/>
  <c r="BE388"/>
  <c i="2" r="J48"/>
  <c r="F75"/>
  <c r="BE81"/>
  <c r="BE83"/>
  <c r="BE86"/>
  <c r="BE89"/>
  <c r="BE92"/>
  <c i="3" r="F35"/>
  <c i="1" r="BB56"/>
  <c i="4" r="F34"/>
  <c i="1" r="BA57"/>
  <c i="4" r="F36"/>
  <c i="1" r="BC57"/>
  <c i="5" r="F35"/>
  <c i="1" r="BB58"/>
  <c i="5" r="F36"/>
  <c i="1" r="BC58"/>
  <c i="2" r="F34"/>
  <c i="1" r="BC55"/>
  <c i="3" r="J34"/>
  <c i="1" r="AW56"/>
  <c i="4" r="F37"/>
  <c i="1" r="BD57"/>
  <c i="5" r="J34"/>
  <c i="1" r="AW58"/>
  <c i="4" r="J34"/>
  <c i="1" r="AW57"/>
  <c i="2" r="J32"/>
  <c i="1" r="AW55"/>
  <c i="3" r="F37"/>
  <c i="1" r="BD56"/>
  <c i="4" r="F35"/>
  <c i="1" r="BB57"/>
  <c i="2" r="F32"/>
  <c i="1" r="BA55"/>
  <c i="5" r="F37"/>
  <c i="1" r="BD58"/>
  <c i="3" r="F34"/>
  <c i="1" r="BA56"/>
  <c i="5" r="F34"/>
  <c i="1" r="BA58"/>
  <c i="2" r="F35"/>
  <c i="1" r="BD55"/>
  <c i="2" r="F33"/>
  <c i="1" r="BB55"/>
  <c i="3" r="F36"/>
  <c i="1" r="BC56"/>
  <c i="3" l="1" r="P299"/>
  <c r="T299"/>
  <c i="5" r="T86"/>
  <c r="T85"/>
  <c i="4" r="P103"/>
  <c i="3" r="R299"/>
  <c i="4" r="P277"/>
  <c r="T103"/>
  <c r="R277"/>
  <c r="T277"/>
  <c r="BK103"/>
  <c r="J103"/>
  <c r="J60"/>
  <c i="5" r="P86"/>
  <c r="P85"/>
  <c i="1" r="AU58"/>
  <c i="4" r="R103"/>
  <c r="R102"/>
  <c i="3" r="R375"/>
  <c i="5" r="R86"/>
  <c r="R85"/>
  <c i="3" r="P100"/>
  <c r="P99"/>
  <c i="1" r="AU56"/>
  <c i="3" r="P375"/>
  <c r="T100"/>
  <c r="T99"/>
  <c r="BK100"/>
  <c i="5" r="BK86"/>
  <c r="J86"/>
  <c r="J60"/>
  <c i="2" r="BK79"/>
  <c r="J79"/>
  <c r="J56"/>
  <c i="3" r="BK299"/>
  <c r="J299"/>
  <c r="J70"/>
  <c r="BK375"/>
  <c r="J375"/>
  <c r="J77"/>
  <c i="4" r="BK277"/>
  <c r="J277"/>
  <c r="J69"/>
  <c i="3" r="F33"/>
  <c i="1" r="AZ56"/>
  <c i="2" r="F31"/>
  <c i="1" r="AZ55"/>
  <c r="BC54"/>
  <c r="W32"/>
  <c i="3" r="J33"/>
  <c i="1" r="AV56"/>
  <c r="AT56"/>
  <c i="5" r="F33"/>
  <c i="1" r="AZ58"/>
  <c r="BB54"/>
  <c r="W31"/>
  <c r="BD54"/>
  <c r="W33"/>
  <c i="5" r="J33"/>
  <c i="1" r="AV58"/>
  <c r="AT58"/>
  <c r="BA54"/>
  <c r="W30"/>
  <c i="2" r="J31"/>
  <c i="1" r="AV55"/>
  <c r="AT55"/>
  <c i="4" r="F33"/>
  <c i="1" r="AZ57"/>
  <c i="4" r="J33"/>
  <c i="1" r="AV57"/>
  <c r="AT57"/>
  <c i="4" l="1" r="T102"/>
  <c r="P102"/>
  <c i="1" r="AU57"/>
  <c i="3" r="BK99"/>
  <c r="J99"/>
  <c r="R99"/>
  <c r="J100"/>
  <c r="J60"/>
  <c i="5" r="BK85"/>
  <c r="J85"/>
  <c r="J59"/>
  <c i="2" r="BK78"/>
  <c r="J78"/>
  <c r="J55"/>
  <c i="4" r="BK102"/>
  <c r="J102"/>
  <c i="1" r="AU54"/>
  <c i="3" r="J30"/>
  <c i="1" r="AG56"/>
  <c r="AW54"/>
  <c r="AK30"/>
  <c i="4" r="J30"/>
  <c i="1" r="AG57"/>
  <c r="AX54"/>
  <c r="AY54"/>
  <c r="AZ54"/>
  <c r="W29"/>
  <c i="3" l="1" r="J39"/>
  <c i="4" r="J39"/>
  <c r="J59"/>
  <c i="3" r="J59"/>
  <c i="1" r="AN57"/>
  <c r="AN56"/>
  <c i="5" r="J30"/>
  <c i="1" r="AG58"/>
  <c r="AV54"/>
  <c r="AK29"/>
  <c i="2" r="J28"/>
  <c i="1" r="AG55"/>
  <c i="2" l="1" r="J37"/>
  <c i="5" r="J39"/>
  <c i="1" r="AN58"/>
  <c r="AN55"/>
  <c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<sst xmlns="http://schemas.openxmlformats.org/spreadsheetml/2006/main">
  <si>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</si>
  <si>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</si>
  <si>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</si>
  <si>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</si>
  <si>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</si>
  <si>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{c0c6bf3d-6d40-4eac-8783-8af873dcfab0}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</si>
  <si>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</si>
  <si>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</si>
  <si>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</si>
  <si>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</si>
  <si>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</si>
  <si>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</si>
  <si>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</si>
  <si>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</si>
  <si>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</si>
  <si>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</si>
  <si>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</si>
  <si>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Přístavba recepce a úpravy atria</t>
  </si>
  <si>
    <t>KSO:</t>
  </si>
  <si>
    <t/>
  </si>
  <si>
    <t>CC-CZ:</t>
  </si>
  <si>
    <t>Místo:</t>
  </si>
  <si>
    <t>Velké Březno</t>
  </si>
  <si>
    <t>Datum:</t>
  </si>
  <si>
    <t>16. 3. 2025</t>
  </si>
  <si>
    <t>Zadavatel:</t>
  </si>
  <si>
    <t>IČ:</t>
  </si>
  <si>
    <t>Domov Velké Březno</t>
  </si>
  <si>
    <t>DIČ:</t>
  </si>
  <si>
    <t>Účastník:</t>
  </si>
  <si>
    <t>Vyplň údaj</t>
  </si>
  <si>
    <t>Projektant:</t>
  </si>
  <si>
    <t>Ing.arch. Daniel Zygula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</si>
  <si>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</si>
  <si>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</si>
  <si>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</si>
  <si>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</si>
  <si>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</si>
  <si>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</si>
  <si>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</si>
  <si>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</si>
  <si>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</si>
  <si>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</si>
  <si>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</si>
  <si>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</si>
  <si>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</si>
  <si>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</si>
  <si>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</si>
  <si>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</si>
  <si>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</si>
  <si>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</si>
  <si>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</si>
  <si>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</si>
  <si>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</si>
  <si>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</si>
  <si>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</si>
  <si>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</si>
  <si>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</si>
  <si>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</si>
  <si>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</si>
  <si>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</si>
  <si>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</si>
  <si>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</si>
  <si>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</si>
  <si>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</si>
  <si>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</si>
  <si>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</si>
  <si>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</si>
  <si>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</si>
  <si>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</si>
  <si>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</si>
  <si>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</si>
  <si>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</si>
  <si>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</si>
  <si>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</si>
  <si>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</si>
  <si>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</si>
  <si>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</si>
  <si>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113-25/01</t>
  </si>
  <si>
    <t>Atrium, úpravy prostranství, opěrná stěna - PROVOZNÍ NÁKLADY</t>
  </si>
  <si>
    <t>{85d212b3-961e-426b-aba3-413b1d9097fa}</t>
  </si>
  <si>
    <t>2</t>
  </si>
  <si>
    <t>113-25/02</t>
  </si>
  <si>
    <t>Vstup, recepce - INVESTIČNÍ NÁKLADY</t>
  </si>
  <si>
    <t>{5ea4f3ef-5ff6-43f7-acab-9cea0165c0c6}</t>
  </si>
  <si>
    <t>113-25/03</t>
  </si>
  <si>
    <t>Retence - INVESTIČNÍ NÁKLADY</t>
  </si>
  <si>
    <t>{905d5749-26d8-4ba9-9536-99a126dee6f8}</t>
  </si>
  <si>
    <t>KRYCÍ LIST SOUPISU PRACÍ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</si>
  <si>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</si>
  <si>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</si>
  <si>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</si>
  <si>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</si>
  <si>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</si>
  <si>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</si>
  <si>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</si>
  <si>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</si>
  <si>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</si>
  <si>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</si>
  <si>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</si>
  <si>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</si>
  <si>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</si>
  <si>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</si>
  <si>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</si>
  <si>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</si>
  <si>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</si>
  <si>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</si>
  <si>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</si>
  <si>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</si>
  <si>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</si>
  <si>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</si>
  <si>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</si>
  <si>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</si>
  <si>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</si>
  <si>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</si>
  <si>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</si>
  <si>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</si>
  <si>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4</t>
  </si>
  <si>
    <t>K</t>
  </si>
  <si>
    <t>012002000</t>
  </si>
  <si>
    <t>Zeměměřičské práce</t>
  </si>
  <si>
    <t>…</t>
  </si>
  <si>
    <t>CS ÚRS 2025 01</t>
  </si>
  <si>
    <t>1024</t>
  </si>
  <si>
    <t>-754887578</t>
  </si>
  <si>
    <t>Online PSC</t>
  </si>
  <si>
    <t>https://podminky.urs.cz/item/CS_URS_2025_01/012002000</t>
  </si>
  <si>
    <t>013254000</t>
  </si>
  <si>
    <t>Dokumentace skutečného provedení stavby</t>
  </si>
  <si>
    <t>1049313225</t>
  </si>
  <si>
    <t>https://podminky.urs.cz/item/CS_URS_2025_01/013254000</t>
  </si>
  <si>
    <t>VRN2</t>
  </si>
  <si>
    <t>Příprava staveniště</t>
  </si>
  <si>
    <t>020001000</t>
  </si>
  <si>
    <t>1559907808</t>
  </si>
  <si>
    <t>https://podminky.urs.cz/item/CS_URS_2025_01/020001000</t>
  </si>
  <si>
    <t>VRN3</t>
  </si>
  <si>
    <t>Zařízení staveniště</t>
  </si>
  <si>
    <t>030001000</t>
  </si>
  <si>
    <t>-925374451</t>
  </si>
  <si>
    <t>https://podminky.urs.cz/item/CS_URS_2025_01/030001000</t>
  </si>
  <si>
    <t>VRN7</t>
  </si>
  <si>
    <t>Provozní vlivy</t>
  </si>
  <si>
    <t>3</t>
  </si>
  <si>
    <t>070001000</t>
  </si>
  <si>
    <t>-1082278983</t>
  </si>
  <si>
    <t>https://podminky.urs.cz/item/CS_URS_2025_01/070001000</t>
  </si>
  <si>
    <t>Objekt:</t>
  </si>
  <si>
    <t>113-25/01 - Atrium, úpravy prostranství, opěrná stěna - PROVOZNÍ NÁKLADY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</si>
  <si>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</si>
  <si>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</si>
  <si>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</si>
  <si>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</si>
  <si>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</si>
  <si>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</si>
  <si>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</si>
  <si>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</si>
  <si>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</si>
  <si>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</si>
  <si>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</si>
  <si>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</si>
  <si>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</si>
  <si>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741 - Elektroinstalace - silnoproud</t>
  </si>
  <si>
    <t xml:space="preserve">    767 - Konstrukce zámečnické</t>
  </si>
  <si>
    <t xml:space="preserve">    771 - Podlahy z dlaždic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</si>
  <si>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</si>
  <si>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</si>
  <si>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</si>
  <si>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</si>
  <si>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HSV</t>
  </si>
  <si>
    <t>Práce a dodávky HSV</t>
  </si>
  <si>
    <t>Zemní práce</t>
  </si>
  <si>
    <t>112101122</t>
  </si>
  <si>
    <t>Odstranění stromů s odřezáním kmene a s odvětvením jehličnatých bez odkornění, průměru kmene přes 300 do 500 mm</t>
  </si>
  <si>
    <t>kus</t>
  </si>
  <si>
    <t>-1850417989</t>
  </si>
  <si>
    <t>https://podminky.urs.cz/item/CS_URS_2025_01/112101122</t>
  </si>
  <si>
    <t>112251102</t>
  </si>
  <si>
    <t>Odstranění pařezů strojně s jejich vykopáním nebo vytrháním průměru přes 300 do 500 mm</t>
  </si>
  <si>
    <t>668527476</t>
  </si>
  <si>
    <t>https://podminky.urs.cz/item/CS_URS_2025_01/112251102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</si>
  <si>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</si>
  <si>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</si>
  <si>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m2</t>
  </si>
  <si>
    <t>-212599515</t>
  </si>
  <si>
    <t>https://podminky.urs.cz/item/CS_URS_2025_01/113107112</t>
  </si>
  <si>
    <t>6</t>
  </si>
  <si>
    <t>121151113</t>
  </si>
  <si>
    <t>Sejmutí ornice strojně při souvislé ploše přes 100 do 500 m2, tl. vrstvy do 200 mm</t>
  </si>
  <si>
    <t>583794613</t>
  </si>
  <si>
    <t>https://podminky.urs.cz/item/CS_URS_2025_01/121151113</t>
  </si>
  <si>
    <t>VV</t>
  </si>
  <si>
    <t>atrium</t>
  </si>
  <si>
    <t>81,33+36,63+25,37+39,73+92,46+56,39+43,94+204,78</t>
  </si>
  <si>
    <t>stávající zpevněné plochy</t>
  </si>
  <si>
    <t>-107,01</t>
  </si>
  <si>
    <t>Součet</t>
  </si>
  <si>
    <t>7</t>
  </si>
  <si>
    <t>122551104</t>
  </si>
  <si>
    <t>Odkopávky a prokopávky nezapažené strojně v hornině třídy těžitelnosti III skupiny 6 přes 100 do 500 m3</t>
  </si>
  <si>
    <t>m3</t>
  </si>
  <si>
    <t>-2026481848</t>
  </si>
  <si>
    <t>https://podminky.urs.cz/item/CS_URS_2025_01/122551104</t>
  </si>
  <si>
    <t>atrium beton</t>
  </si>
  <si>
    <t>204,78*0,15</t>
  </si>
  <si>
    <t>mlat</t>
  </si>
  <si>
    <t>(25,37+39,74)*0,15</t>
  </si>
  <si>
    <t>111</t>
  </si>
  <si>
    <t>131352502</t>
  </si>
  <si>
    <t>Hloubení jamek strojně objemu do 0,5 m3 s odhozením výkopku do 3 m nebo naložením na dopravní prostředek v hornině třídy těžitelnosti II, skupiny 4 a 5</t>
  </si>
  <si>
    <t>-1066567707</t>
  </si>
  <si>
    <t>https://podminky.urs.cz/item/CS_URS_2025_01/131352502</t>
  </si>
  <si>
    <t>8</t>
  </si>
  <si>
    <t>132412131</t>
  </si>
  <si>
    <t>Hloubení nezapažených rýh šířky do 800 mm ručně s urovnáním dna do předepsaného profilu a spádu v hornině třídy těžitelnosti II skupiny 5 soudržných</t>
  </si>
  <si>
    <t>-740788265</t>
  </si>
  <si>
    <t>https://podminky.urs.cz/item/CS_URS_2025_01/132412131</t>
  </si>
  <si>
    <t>propojení stávající kanalizace</t>
  </si>
  <si>
    <t>0,7*1,5*0,7</t>
  </si>
  <si>
    <t>nová dešťová kanalizace</t>
  </si>
  <si>
    <t>0,7*26,1*0,7</t>
  </si>
  <si>
    <t>112</t>
  </si>
  <si>
    <t>132551101</t>
  </si>
  <si>
    <t>Hloubení nezapažených rýh šířky do 800 mm strojně s urovnáním dna do předepsaného profilu a spádu v hornině třídy těžitelnosti III skupiny 6 do 20 m3</t>
  </si>
  <si>
    <t>445313891</t>
  </si>
  <si>
    <t>https://podminky.urs.cz/item/CS_URS_2025_01/132551101</t>
  </si>
  <si>
    <t>opěrná stěna</t>
  </si>
  <si>
    <t>1,7*0,6*19</t>
  </si>
  <si>
    <t>0,8*0,6*9,1</t>
  </si>
  <si>
    <t>10</t>
  </si>
  <si>
    <t>162351143</t>
  </si>
  <si>
    <t>Vodorovné přemístění výkopku nebo sypaniny po suchu na obvyklém dopravním prostředku, bez naložení výkopku, avšak se složením bez rozhrnutí z horniny třídy těžitelnosti III skupiny 6 a 7 na vzdálenost přes 50 do 500 m</t>
  </si>
  <si>
    <t>1173410253</t>
  </si>
  <si>
    <t>https://podminky.urs.cz/item/CS_URS_2025_01/162351143</t>
  </si>
  <si>
    <t>66,932+13,524</t>
  </si>
  <si>
    <t>105</t>
  </si>
  <si>
    <t>171201231</t>
  </si>
  <si>
    <t>Poplatek za uložení stavebního odpadu na recyklační skládce (skládkovné) zeminy a kamení zatříděného do Katalogu odpadů pod kódem 17 05 04</t>
  </si>
  <si>
    <t>t</t>
  </si>
  <si>
    <t>681828487</t>
  </si>
  <si>
    <t>https://podminky.urs.cz/item/CS_URS_2025_01/171201231</t>
  </si>
  <si>
    <t>181351103</t>
  </si>
  <si>
    <t>Rozprostření a urovnání ornice v rovině nebo ve svahu sklonu do 1:5 strojně při souvislé ploše přes 100 do 500 m2, tl. vrstvy do 200 mm</t>
  </si>
  <si>
    <t>1744010102</t>
  </si>
  <si>
    <t>https://podminky.urs.cz/item/CS_URS_2025_01/181351103</t>
  </si>
  <si>
    <t>81,33+36,63</t>
  </si>
  <si>
    <t>92,46+56,39+43,94</t>
  </si>
  <si>
    <t>23,2</t>
  </si>
  <si>
    <t>13</t>
  </si>
  <si>
    <t>181411121</t>
  </si>
  <si>
    <t>Založení trávníku na půdě předem připravené plochy do 1000 m2 výsevem včetně utažení lučního v rovině nebo na svahu do 1:5</t>
  </si>
  <si>
    <t>1814723062</t>
  </si>
  <si>
    <t>https://podminky.urs.cz/item/CS_URS_2025_01/181411121</t>
  </si>
  <si>
    <t>14</t>
  </si>
  <si>
    <t>M</t>
  </si>
  <si>
    <t>00572472</t>
  </si>
  <si>
    <t>osivo směs travní krajinná-rovinná</t>
  </si>
  <si>
    <t>kg</t>
  </si>
  <si>
    <t>761303896</t>
  </si>
  <si>
    <t>192,79*0,02 'Přepočtené koeficientem množství</t>
  </si>
  <si>
    <t>15</t>
  </si>
  <si>
    <t>181411141</t>
  </si>
  <si>
    <t>Založení trávníku na půdě předem připravené plochy do 1000 m2 výsevem včetně utažení parterového v rovině nebo na svahu do 1:5</t>
  </si>
  <si>
    <t>591807900</t>
  </si>
  <si>
    <t>https://podminky.urs.cz/item/CS_URS_2025_01/181411141</t>
  </si>
  <si>
    <t>16</t>
  </si>
  <si>
    <t>00572420</t>
  </si>
  <si>
    <t>osivo směs travní parková okrasná</t>
  </si>
  <si>
    <t>-644969098</t>
  </si>
  <si>
    <t>117,96*0,02 'Přepočtené koeficientem množství</t>
  </si>
  <si>
    <t>17</t>
  </si>
  <si>
    <t>181951116</t>
  </si>
  <si>
    <t>Úprava pláně vyrovnáním výškových rozdílů strojně v hornině třídy těžitelnosti III, skupiny 6 se zhutněním</t>
  </si>
  <si>
    <t>1676322850</t>
  </si>
  <si>
    <t>https://podminky.urs.cz/item/CS_URS_2025_01/181951116</t>
  </si>
  <si>
    <t>Zakládání</t>
  </si>
  <si>
    <t>18</t>
  </si>
  <si>
    <t>274313711</t>
  </si>
  <si>
    <t>Základy z betonu prostého pasy betonu kamenem neprokládaného tř. C 20/25</t>
  </si>
  <si>
    <t>-417607198</t>
  </si>
  <si>
    <t>https://podminky.urs.cz/item/CS_URS_2025_01/274313711</t>
  </si>
  <si>
    <t>(3+3+5,65+5)*0,4*0,6</t>
  </si>
  <si>
    <t>3*0,4*0,6</t>
  </si>
  <si>
    <t>(5,6+2,5)*0,5*0,6</t>
  </si>
  <si>
    <t>2*0,4*0,6</t>
  </si>
  <si>
    <t>19</t>
  </si>
  <si>
    <t>274351121</t>
  </si>
  <si>
    <t>Bednění základů pasů rovné zřízení</t>
  </si>
  <si>
    <t>377566098</t>
  </si>
  <si>
    <t>https://podminky.urs.cz/item/CS_URS_2025_01/274351121</t>
  </si>
  <si>
    <t>4,8*0,55</t>
  </si>
  <si>
    <t>113</t>
  </si>
  <si>
    <t>274351122</t>
  </si>
  <si>
    <t>Bednění základů pasů rovné odstranění</t>
  </si>
  <si>
    <t>378562216</t>
  </si>
  <si>
    <t>https://podminky.urs.cz/item/CS_URS_2025_01/274351122</t>
  </si>
  <si>
    <t>275313711</t>
  </si>
  <si>
    <t>Základy z betonu prostého patky a bloky z betonu kamenem neprokládaného tř. C 20/25</t>
  </si>
  <si>
    <t>393036240</t>
  </si>
  <si>
    <t>https://podminky.urs.cz/item/CS_URS_2025_01/275313711</t>
  </si>
  <si>
    <t>1.stupeň patky stínícího sloupku</t>
  </si>
  <si>
    <t>0,6*0,6*0,5*6</t>
  </si>
  <si>
    <t>2.stupeň patky stínícího sloupku</t>
  </si>
  <si>
    <t>0,2*0,2*0,3*6</t>
  </si>
  <si>
    <t>22</t>
  </si>
  <si>
    <t>275351121</t>
  </si>
  <si>
    <t>Bednění základů patek zřízení</t>
  </si>
  <si>
    <t>656417290</t>
  </si>
  <si>
    <t>https://podminky.urs.cz/item/CS_URS_2025_01/275351121</t>
  </si>
  <si>
    <t>0,8*0,3*6</t>
  </si>
  <si>
    <t>114</t>
  </si>
  <si>
    <t>275351122</t>
  </si>
  <si>
    <t>Bednění základů patek odstranění</t>
  </si>
  <si>
    <t>436225730</t>
  </si>
  <si>
    <t>https://podminky.urs.cz/item/CS_URS_2025_01/275351122</t>
  </si>
  <si>
    <t>Svislé a kompletní konstrukce</t>
  </si>
  <si>
    <t>24</t>
  </si>
  <si>
    <t>327122111</t>
  </si>
  <si>
    <t>Opěrné zdi samonosné ze železobetonových dílců tvaru L se základem z betonu prostého přímé, výšky 600 mm</t>
  </si>
  <si>
    <t>m</t>
  </si>
  <si>
    <t>238196079</t>
  </si>
  <si>
    <t>https://podminky.urs.cz/item/CS_URS_2025_01/327122111</t>
  </si>
  <si>
    <t>25</t>
  </si>
  <si>
    <t>327122112</t>
  </si>
  <si>
    <t>Opěrné zdi samonosné ze železobetonových dílců tvaru L se základem z betonu prostého přímé, výšky 800 mm</t>
  </si>
  <si>
    <t>-20345549</t>
  </si>
  <si>
    <t>https://podminky.urs.cz/item/CS_URS_2025_01/327122112</t>
  </si>
  <si>
    <t>26</t>
  </si>
  <si>
    <t>327122113</t>
  </si>
  <si>
    <t>Opěrné zdi samonosné ze železobetonových dílců tvaru L se základem z betonu prostého přímé, výšky 1000 mm</t>
  </si>
  <si>
    <t>-1943697131</t>
  </si>
  <si>
    <t>https://podminky.urs.cz/item/CS_URS_2025_01/327122113</t>
  </si>
  <si>
    <t>27</t>
  </si>
  <si>
    <t>327122114</t>
  </si>
  <si>
    <t>Opěrné zdi samonosné ze železobetonových dílců tvaru L se základem z betonu prostého přímé, výšky 1200 mm</t>
  </si>
  <si>
    <t>-136622827</t>
  </si>
  <si>
    <t>https://podminky.urs.cz/item/CS_URS_2025_01/327122114</t>
  </si>
  <si>
    <t>28</t>
  </si>
  <si>
    <t>327122212</t>
  </si>
  <si>
    <t>Opěrné zdi samonosné ze železobetonových dílců tvaru L se základem z betonu prostého rohový dílec, výšky 800 mm</t>
  </si>
  <si>
    <t>112941112</t>
  </si>
  <si>
    <t>https://podminky.urs.cz/item/CS_URS_2025_01/327122212</t>
  </si>
  <si>
    <t>Komunikace pozemní</t>
  </si>
  <si>
    <t>29</t>
  </si>
  <si>
    <t>564851111</t>
  </si>
  <si>
    <t>Podklad ze štěrkodrti ŠD s rozprostřením a zhutněním plochy přes 100 m2, po zhutnění tl. 150 mm</t>
  </si>
  <si>
    <t>-1065258571</t>
  </si>
  <si>
    <t>https://podminky.urs.cz/item/CS_URS_2025_01/564851111</t>
  </si>
  <si>
    <t>204,78+23,2+25,37+39,73</t>
  </si>
  <si>
    <t>30</t>
  </si>
  <si>
    <t>575191999R01</t>
  </si>
  <si>
    <t>Mlatový kryt z mech. zpevněného kameniva (lomová prosívka fr.0-4mm), tl. 4cm</t>
  </si>
  <si>
    <t>-1531392577</t>
  </si>
  <si>
    <t>31</t>
  </si>
  <si>
    <t>597961111</t>
  </si>
  <si>
    <t>Rigol dlážděný do lože z betonu prostého tl. 100 mm, s vyplněním a zatřením spár cementovou maltou z prefabrikátů celkové šířky rigolu do 1030 mm</t>
  </si>
  <si>
    <t>2052397882</t>
  </si>
  <si>
    <t>https://podminky.urs.cz/item/CS_URS_2025_01/597961111</t>
  </si>
  <si>
    <t>32,98+12,9</t>
  </si>
  <si>
    <t>Úpravy povrchů, podlahy a osazování výplní</t>
  </si>
  <si>
    <t>101</t>
  </si>
  <si>
    <t>631311214</t>
  </si>
  <si>
    <t>Mazanina z betonu prostého se zvýšenými nároky na prostředí tl. přes 50 do 80 mm tř. C 25/30</t>
  </si>
  <si>
    <t>-244583085</t>
  </si>
  <si>
    <t>https://podminky.urs.cz/item/CS_URS_2025_01/631311214</t>
  </si>
  <si>
    <t>vyrovnání desky po STAMU</t>
  </si>
  <si>
    <t>58,91*0,6</t>
  </si>
  <si>
    <t>32</t>
  </si>
  <si>
    <t>631311224</t>
  </si>
  <si>
    <t>Mazanina z betonu prostého se zvýšenými nároky na prostředí tl. přes 80 do 120 mm tř. C 25/30</t>
  </si>
  <si>
    <t>1979748672</t>
  </si>
  <si>
    <t>https://podminky.urs.cz/item/CS_URS_2025_01/631311224</t>
  </si>
  <si>
    <t>204,78*0,1</t>
  </si>
  <si>
    <t>vstup</t>
  </si>
  <si>
    <t>21,57*0,1</t>
  </si>
  <si>
    <t>33</t>
  </si>
  <si>
    <t>631319022</t>
  </si>
  <si>
    <t>Příplatek k cenám mazanin za úpravu povrchu mazaniny přehlazením s poprášením cementem pro konečnou úpravu, mazanina tl. přes 80 do 120 mm (20 kg/m3)</t>
  </si>
  <si>
    <t>1907724534</t>
  </si>
  <si>
    <t>https://podminky.urs.cz/item/CS_URS_2025_01/631319022</t>
  </si>
  <si>
    <t>34</t>
  </si>
  <si>
    <t>631319173</t>
  </si>
  <si>
    <t>Příplatek k cenám mazanin za stržení povrchu spodní vrstvy mazaniny latí před vložením výztuže nebo pletiva pro tl. obou vrstev mazaniny přes 80 do 120 mm</t>
  </si>
  <si>
    <t>1725945832</t>
  </si>
  <si>
    <t>https://podminky.urs.cz/item/CS_URS_2025_01/631319173</t>
  </si>
  <si>
    <t>35</t>
  </si>
  <si>
    <t>631351101</t>
  </si>
  <si>
    <t>Bednění v podlahách rýh a hran zřízení</t>
  </si>
  <si>
    <t>1171509335</t>
  </si>
  <si>
    <t>https://podminky.urs.cz/item/CS_URS_2025_01/631351101</t>
  </si>
  <si>
    <t>cesty-hrany a dilatace</t>
  </si>
  <si>
    <t>199,92*0,15</t>
  </si>
  <si>
    <t>deska po STAMU</t>
  </si>
  <si>
    <t>(5,95+9,9)*2*0,15</t>
  </si>
  <si>
    <t>36</t>
  </si>
  <si>
    <t>631351102</t>
  </si>
  <si>
    <t>Bednění v podlahách rýh a hran odstranění</t>
  </si>
  <si>
    <t>-1143237002</t>
  </si>
  <si>
    <t>https://podminky.urs.cz/item/CS_URS_2025_01/631351102</t>
  </si>
  <si>
    <t>29,998</t>
  </si>
  <si>
    <t>37</t>
  </si>
  <si>
    <t>631362021</t>
  </si>
  <si>
    <t>Výztuž mazanin ze svařovaných sítí z drátů typu KARI</t>
  </si>
  <si>
    <t>-1413433942</t>
  </si>
  <si>
    <t>https://podminky.urs.cz/item/CS_URS_2025_01/631362021</t>
  </si>
  <si>
    <t>atrium KH 20</t>
  </si>
  <si>
    <t>204,78*1,2*0,003</t>
  </si>
  <si>
    <t>vstup KH 20</t>
  </si>
  <si>
    <t>21,57*1,2*0,003</t>
  </si>
  <si>
    <t>deska po stamu KH 20</t>
  </si>
  <si>
    <t>58,91*1,2*0,003</t>
  </si>
  <si>
    <t>38</t>
  </si>
  <si>
    <t>632450133</t>
  </si>
  <si>
    <t>Potěr cementový vyrovnávací ze suchých směsí v ploše o průměrné (střední) tl. přes 30 do 40 mm</t>
  </si>
  <si>
    <t>-1061165785</t>
  </si>
  <si>
    <t>https://podminky.urs.cz/item/CS_URS_2025_01/632450133</t>
  </si>
  <si>
    <t>39</t>
  </si>
  <si>
    <t>634611111</t>
  </si>
  <si>
    <t>Výplň dilatačních spár mazanin pískem a asfaltem tl. mazaniny do 100 mm, šířka spáry do 10 mm</t>
  </si>
  <si>
    <t>-2093866510</t>
  </si>
  <si>
    <t>https://podminky.urs.cz/item/CS_URS_2025_01/634611111</t>
  </si>
  <si>
    <t>Vedení trubní dálková a přípojná</t>
  </si>
  <si>
    <t>40</t>
  </si>
  <si>
    <t>871313120</t>
  </si>
  <si>
    <t>Montáž kanalizačního potrubí z tvrdého PVC-U hladkého plnostěnného tuhost SN 4 DN 160</t>
  </si>
  <si>
    <t>286791283</t>
  </si>
  <si>
    <t>https://podminky.urs.cz/item/CS_URS_2025_01/871313120</t>
  </si>
  <si>
    <t>41</t>
  </si>
  <si>
    <t>28611132</t>
  </si>
  <si>
    <t>trubka kanalizační PVC DN 160x2000mm SN4</t>
  </si>
  <si>
    <t>2070178170</t>
  </si>
  <si>
    <t>17*1,13 'Přepočtené koeficientem množství</t>
  </si>
  <si>
    <t>42</t>
  </si>
  <si>
    <t>871423120R01</t>
  </si>
  <si>
    <t>Propojení na stávající dešťové kanalizace, vč. materiálu</t>
  </si>
  <si>
    <t>-1930801315</t>
  </si>
  <si>
    <t>43</t>
  </si>
  <si>
    <t>894111113R01</t>
  </si>
  <si>
    <t>Šachty kanalizační zděné na potrubí, výšky vstupu do 2,40 m z cihel kanalizačních pálených lícových DN do 200</t>
  </si>
  <si>
    <t>-417895005</t>
  </si>
  <si>
    <t>45</t>
  </si>
  <si>
    <t>894201121</t>
  </si>
  <si>
    <t>Ostatní konstrukce na trubním vedení z prostého betonu dno šachet tloušťky přes 200 mm z betonu bez zvýšených nároků na prostředí tř. C 25/30</t>
  </si>
  <si>
    <t>-1781389948</t>
  </si>
  <si>
    <t>https://podminky.urs.cz/item/CS_URS_2025_01/894201121</t>
  </si>
  <si>
    <t>1,4*1,1*0,15</t>
  </si>
  <si>
    <t>47</t>
  </si>
  <si>
    <t>894201221</t>
  </si>
  <si>
    <t>Ostatní konstrukce na trubním vedení z prostého betonu stěny šachet tloušťky přes 200 mm z betonu bez zvýšených nároků na prostředí tř. C 25/30</t>
  </si>
  <si>
    <t>226272509</t>
  </si>
  <si>
    <t>https://podminky.urs.cz/item/CS_URS_2025_01/894201221</t>
  </si>
  <si>
    <t>(1,2+0,95)*0,5*2*0,2</t>
  </si>
  <si>
    <t>49</t>
  </si>
  <si>
    <t>894201293</t>
  </si>
  <si>
    <t>Ostatní konstrukce na trubním vedení z prostého betonu stěny šachet tloušťky přes 200 mm Příplatek k ceně za tloušťku stěny do 200 mm</t>
  </si>
  <si>
    <t>756340905</t>
  </si>
  <si>
    <t>https://podminky.urs.cz/item/CS_URS_2025_01/894201293</t>
  </si>
  <si>
    <t>51</t>
  </si>
  <si>
    <t>894423116R01</t>
  </si>
  <si>
    <t>Šachty kanalizační z prostého betonu se zvýšenými nároky na prostředí tř. C 25/30 výšky vstupu do 1,50 m na stokách kruhových s obložením dna betonem tř. C 25/30 DN 800 nebo 900</t>
  </si>
  <si>
    <t>1564042442</t>
  </si>
  <si>
    <t>97</t>
  </si>
  <si>
    <t>894812111</t>
  </si>
  <si>
    <t>Revizní a čistící šachta z polypropylenu PP pro hladké trouby DN 315 šachtové dno (DN šachty / DN trubního vedení) DN 315/150 přímý tok</t>
  </si>
  <si>
    <t>1169998488</t>
  </si>
  <si>
    <t>https://podminky.urs.cz/item/CS_URS_2025_01/894812111</t>
  </si>
  <si>
    <t>98</t>
  </si>
  <si>
    <t>894812132</t>
  </si>
  <si>
    <t>Revizní a čistící šachta z polypropylenu PP pro hladké trouby DN 315 roura šachtová korugovaná bez hrdla, světlé hloubky 2000 mm</t>
  </si>
  <si>
    <t>-1164370185</t>
  </si>
  <si>
    <t>https://podminky.urs.cz/item/CS_URS_2025_01/894812132</t>
  </si>
  <si>
    <t>99</t>
  </si>
  <si>
    <t>894812149</t>
  </si>
  <si>
    <t>Revizní a čistící šachta z polypropylenu PP pro hladké trouby DN 315 roura šachtová korugovaná Příplatek k cenám 2131 - 2142 za uříznutí šachtové roury</t>
  </si>
  <si>
    <t>-368852399</t>
  </si>
  <si>
    <t>https://podminky.urs.cz/item/CS_URS_2025_01/894812149</t>
  </si>
  <si>
    <t>100</t>
  </si>
  <si>
    <t>894812171</t>
  </si>
  <si>
    <t>Revizní a čistící šachta z polypropylenu PP pro hladké trouby DN 315 mříž (pro třídu zatížení) dešťová litinová do teleskopu (D400)</t>
  </si>
  <si>
    <t>-248074954</t>
  </si>
  <si>
    <t>https://podminky.urs.cz/item/CS_URS_2025_01/894812171</t>
  </si>
  <si>
    <t>52</t>
  </si>
  <si>
    <t>899102112</t>
  </si>
  <si>
    <t>Osazení poklopů šachtových litinových, ocelových nebo železobetonových včetně rámů pro třídu zatížení A15, A50</t>
  </si>
  <si>
    <t>-1764416671</t>
  </si>
  <si>
    <t>https://podminky.urs.cz/item/CS_URS_2025_01/899102112</t>
  </si>
  <si>
    <t>53</t>
  </si>
  <si>
    <t>28661932</t>
  </si>
  <si>
    <t>poklop šachtový litinový DN 600 pro třídu zatížení A15</t>
  </si>
  <si>
    <t>-333184114</t>
  </si>
  <si>
    <t>54</t>
  </si>
  <si>
    <t>-2121139930</t>
  </si>
  <si>
    <t>55</t>
  </si>
  <si>
    <t>1526845446</t>
  </si>
  <si>
    <t>9</t>
  </si>
  <si>
    <t>Ostatní konstrukce a práce, bourání</t>
  </si>
  <si>
    <t>56</t>
  </si>
  <si>
    <t>916371215</t>
  </si>
  <si>
    <t>Osazení skrytého zahradního obrubníku zarytím včetně začištění kovového</t>
  </si>
  <si>
    <t>450427048</t>
  </si>
  <si>
    <t>https://podminky.urs.cz/item/CS_URS_2025_01/916371215</t>
  </si>
  <si>
    <t>57</t>
  </si>
  <si>
    <t>13824001</t>
  </si>
  <si>
    <t>obrubník zahradní PZ 1195x130mm</t>
  </si>
  <si>
    <t>1486905719</t>
  </si>
  <si>
    <t>37,85*1,02 'Přepočtené koeficientem množství</t>
  </si>
  <si>
    <t>997</t>
  </si>
  <si>
    <t>Doprava suti a vybouraných hmot</t>
  </si>
  <si>
    <t>106</t>
  </si>
  <si>
    <t>997013861</t>
  </si>
  <si>
    <t>Poplatek za uložení stavebního odpadu na recyklační skládce (skládkovné) z prostého betonu zatříděného do Katalogu odpadů pod kódem 17 01 01</t>
  </si>
  <si>
    <t>-916094819</t>
  </si>
  <si>
    <t>https://podminky.urs.cz/item/CS_URS_2025_01/997013861</t>
  </si>
  <si>
    <t>109</t>
  </si>
  <si>
    <t>9970138.R01</t>
  </si>
  <si>
    <t>Poplatek za odvoz, zpracování, likvidaci pokácených stromů</t>
  </si>
  <si>
    <t>-504716235</t>
  </si>
  <si>
    <t>102</t>
  </si>
  <si>
    <t>997231111</t>
  </si>
  <si>
    <t>Vodorovná doprava suti a vybouraných hmot s vyložením a hrubým urovnáním na vzdálenost do 1 km</t>
  </si>
  <si>
    <t>-983317612</t>
  </si>
  <si>
    <t>https://podminky.urs.cz/item/CS_URS_2025_01/997231111</t>
  </si>
  <si>
    <t>103</t>
  </si>
  <si>
    <t>997231119</t>
  </si>
  <si>
    <t>Vodorovná doprava suti a vybouraných hmot s vyložením a hrubým urovnáním na vzdálenost Příplatek k cenám za každý další započatý 1 km</t>
  </si>
  <si>
    <t>-256284025</t>
  </si>
  <si>
    <t>https://podminky.urs.cz/item/CS_URS_2025_01/997231119</t>
  </si>
  <si>
    <t>32,103*12 'Přepočtené koeficientem množství</t>
  </si>
  <si>
    <t>998</t>
  </si>
  <si>
    <t>Přesun hmot</t>
  </si>
  <si>
    <t>115</t>
  </si>
  <si>
    <t>998152111</t>
  </si>
  <si>
    <t>Přesun hmot pro zdi a valy samostatné montované z dílců železobetonových nebo z předpjatého betonu vodorovná dopravní vzdálenost do 50 m, pro zdi základní výšky do 12 m</t>
  </si>
  <si>
    <t>1722866259</t>
  </si>
  <si>
    <t>https://podminky.urs.cz/item/CS_URS_2025_01/998152111</t>
  </si>
  <si>
    <t>PSV</t>
  </si>
  <si>
    <t>Práce a dodávky PSV</t>
  </si>
  <si>
    <t>721</t>
  </si>
  <si>
    <t>Zdravotechnika - vnitřní kanalizace</t>
  </si>
  <si>
    <t>60</t>
  </si>
  <si>
    <t>721110907R01</t>
  </si>
  <si>
    <t>Provedení propojení vnitřní kanalizace, potrubí PVC, vsazení zaslepení, DN 150mm - příprava pro budoucí napojení recepce</t>
  </si>
  <si>
    <t>1364978128</t>
  </si>
  <si>
    <t>722</t>
  </si>
  <si>
    <t>Zdravotechnika - vnitřní vodovod</t>
  </si>
  <si>
    <t>61</t>
  </si>
  <si>
    <t>722110934R01</t>
  </si>
  <si>
    <t>Potrubí HDPE, napojení na stávající oc. rozvod, zaslepení, DN 25mm - příprava pro napojení recepce</t>
  </si>
  <si>
    <t>1356028444</t>
  </si>
  <si>
    <t>741</t>
  </si>
  <si>
    <t>Elektroinstalace - silnoproud</t>
  </si>
  <si>
    <t>62</t>
  </si>
  <si>
    <t>741122016</t>
  </si>
  <si>
    <t>Montáž kabelů měděných bez ukončení uložených pod omítku plných kulatých (např. CYKY), počtu a průřezu žil 3x2,5 až 6 mm2</t>
  </si>
  <si>
    <t>-1866271723</t>
  </si>
  <si>
    <t>https://podminky.urs.cz/item/CS_URS_2025_01/741122016</t>
  </si>
  <si>
    <t>63</t>
  </si>
  <si>
    <t>34111036</t>
  </si>
  <si>
    <t>kabel instalační jádro Cu plné izolace PVC plášť PVC 450/750V (CYKY) 3x2,5mm2</t>
  </si>
  <si>
    <t>-1295473598</t>
  </si>
  <si>
    <t>24*1,15 'Přepočtené koeficientem množství</t>
  </si>
  <si>
    <t>64</t>
  </si>
  <si>
    <t>741311002</t>
  </si>
  <si>
    <t>Montáž spínačů speciálních se zapojením vodičů soumrakových</t>
  </si>
  <si>
    <t>-1556818643</t>
  </si>
  <si>
    <t>https://podminky.urs.cz/item/CS_URS_2025_01/741311002</t>
  </si>
  <si>
    <t>65</t>
  </si>
  <si>
    <t>39491040</t>
  </si>
  <si>
    <t>spínač soumrakový na DIN2M citlivost 5-300Lx zpoždění 6-60s napájení 230V přepínací relé 230V/6A IP54</t>
  </si>
  <si>
    <t>541166334</t>
  </si>
  <si>
    <t>66</t>
  </si>
  <si>
    <t>741313083</t>
  </si>
  <si>
    <t>Montáž zásuvek domovních se zapojením vodičů šroubové připojení venkovní nebo mokré, provedení 2P + PE dvojí zapojení pro průběžnou montáž</t>
  </si>
  <si>
    <t>1621526836</t>
  </si>
  <si>
    <t>https://podminky.urs.cz/item/CS_URS_2025_01/741313083</t>
  </si>
  <si>
    <t>67</t>
  </si>
  <si>
    <t>34555248</t>
  </si>
  <si>
    <t>zásuvka nástěnná jednonásobná s víčkem pro průběžnou montáž, IP44, šroubové svorky</t>
  </si>
  <si>
    <t>-1628389342</t>
  </si>
  <si>
    <t>68</t>
  </si>
  <si>
    <t>741320101</t>
  </si>
  <si>
    <t>Montáž jističů se zapojením vodičů jednopólových nn do 25 A bez krytu</t>
  </si>
  <si>
    <t>-282114486</t>
  </si>
  <si>
    <t>https://podminky.urs.cz/item/CS_URS_2025_01/741320101</t>
  </si>
  <si>
    <t>69</t>
  </si>
  <si>
    <t>35822115</t>
  </si>
  <si>
    <t>jistič 1-pólový 10 A vypínací charakteristika B vypínací schopnost 6 kA</t>
  </si>
  <si>
    <t>-1277147574</t>
  </si>
  <si>
    <t>70</t>
  </si>
  <si>
    <t>35822111</t>
  </si>
  <si>
    <t>jistič 1-pólový 16 A vypínací charakteristika B vypínací schopnost 10 kA</t>
  </si>
  <si>
    <t>1841103325</t>
  </si>
  <si>
    <t>71</t>
  </si>
  <si>
    <t>741321003</t>
  </si>
  <si>
    <t>Montáž proudových chráničů se zapojením vodičů dvoupólových nn do 25 A ve skříni</t>
  </si>
  <si>
    <t>818667835</t>
  </si>
  <si>
    <t>https://podminky.urs.cz/item/CS_URS_2025_01/741321003</t>
  </si>
  <si>
    <t>72</t>
  </si>
  <si>
    <t>35829011</t>
  </si>
  <si>
    <t>chránič proudový 2 pólový 16A typ B</t>
  </si>
  <si>
    <t>830913045</t>
  </si>
  <si>
    <t>73</t>
  </si>
  <si>
    <t>741372065</t>
  </si>
  <si>
    <t>Montáž svítidel s integrovaným zdrojem LED se zapojením vodičů exteriérových přisazených nástěnných páskových lištových</t>
  </si>
  <si>
    <t>2084086733</t>
  </si>
  <si>
    <t>https://podminky.urs.cz/item/CS_URS_2025_01/741372065</t>
  </si>
  <si>
    <t>29,77+11,645+16+2+9,5</t>
  </si>
  <si>
    <t>74</t>
  </si>
  <si>
    <t>34845010</t>
  </si>
  <si>
    <t>LED pásek exteriérový do 10W/m IP 68</t>
  </si>
  <si>
    <t>60902238</t>
  </si>
  <si>
    <t>68,915*1,08 'Přepočtené koeficientem množství</t>
  </si>
  <si>
    <t>75</t>
  </si>
  <si>
    <t>34825022</t>
  </si>
  <si>
    <t>ALU profil rovný vestavný mléčný difuzor dl 2m na 1 pásek</t>
  </si>
  <si>
    <t>1556960698</t>
  </si>
  <si>
    <t>767</t>
  </si>
  <si>
    <t>Konstrukce zámečnické</t>
  </si>
  <si>
    <t>76</t>
  </si>
  <si>
    <t>767995114</t>
  </si>
  <si>
    <t>Montáž ostatních atypických zámečnických konstrukcí hmotnosti přes 20 do 50 kg</t>
  </si>
  <si>
    <t>758148512</t>
  </si>
  <si>
    <t>https://podminky.urs.cz/item/CS_URS_2025_01/767995114</t>
  </si>
  <si>
    <t>sloupek pro stínící membrány 100/100-5mm</t>
  </si>
  <si>
    <t>46,336*4</t>
  </si>
  <si>
    <t>zábradlí, dle pd</t>
  </si>
  <si>
    <t>9,78*2,75*(32,9+13,27+15,95+1,5+9)</t>
  </si>
  <si>
    <t>95</t>
  </si>
  <si>
    <t>13010186</t>
  </si>
  <si>
    <t>tyč ocelová plochá jakost S235JR (11 375) 30x10mm</t>
  </si>
  <si>
    <t>-1096702833</t>
  </si>
  <si>
    <t>2,75*9,78*(32,9+13,27+15,95+1,5+9)*0,001</t>
  </si>
  <si>
    <t>96</t>
  </si>
  <si>
    <t>14550301</t>
  </si>
  <si>
    <t>profil ocelový svařovaný jakost S235 průřez čtvercový 100x100x5mm</t>
  </si>
  <si>
    <t>-1861836879</t>
  </si>
  <si>
    <t>3,2*14,48*4*0,001</t>
  </si>
  <si>
    <t>116</t>
  </si>
  <si>
    <t>998767101</t>
  </si>
  <si>
    <t>Přesun hmot pro zámečnické konstrukce stanovený z hmotnosti přesunovaného materiálu vodorovná dopravní vzdálenost do 50 m základní v objektech výšky do 6 m</t>
  </si>
  <si>
    <t>1159943849</t>
  </si>
  <si>
    <t>https://podminky.urs.cz/item/CS_URS_2025_01/998767101</t>
  </si>
  <si>
    <t>771</t>
  </si>
  <si>
    <t>Podlahy z dlaždic</t>
  </si>
  <si>
    <t>77</t>
  </si>
  <si>
    <t>771111011</t>
  </si>
  <si>
    <t>Příprava podkladu před provedením dlažby vysátí podlah</t>
  </si>
  <si>
    <t>-1747113997</t>
  </si>
  <si>
    <t>https://podminky.urs.cz/item/CS_URS_2025_01/771111011</t>
  </si>
  <si>
    <t>9,9*6</t>
  </si>
  <si>
    <t>78</t>
  </si>
  <si>
    <t>771121011</t>
  </si>
  <si>
    <t>Příprava podkladu před provedením dlažby nátěr penetrační na podlahu</t>
  </si>
  <si>
    <t>-1832763587</t>
  </si>
  <si>
    <t>https://podminky.urs.cz/item/CS_URS_2025_01/771121011</t>
  </si>
  <si>
    <t>79</t>
  </si>
  <si>
    <t>771121027</t>
  </si>
  <si>
    <t>Příprava podkladu před provedením dlažby broušení podlah stávajícího podkladu pro odstranění nerovností (diamantovým kotoučem)</t>
  </si>
  <si>
    <t>453591367</t>
  </si>
  <si>
    <t>https://podminky.urs.cz/item/CS_URS_2025_01/771121027</t>
  </si>
  <si>
    <t>80</t>
  </si>
  <si>
    <t>771474114</t>
  </si>
  <si>
    <t>Montáž soklů z dlaždic keramických lepených cementovým flexibilním lepidlem rovných, výšky přes 120 do 150 mm</t>
  </si>
  <si>
    <t>-1446626797</t>
  </si>
  <si>
    <t>https://podminky.urs.cz/item/CS_URS_2025_01/771474114</t>
  </si>
  <si>
    <t>81</t>
  </si>
  <si>
    <t>LSS.DAKSE791</t>
  </si>
  <si>
    <t>RAKO Betonico DAKSE791 dlaždice slinutá, povrch glazovaný, šedá 598x298x10 mm</t>
  </si>
  <si>
    <t>-1976373540</t>
  </si>
  <si>
    <t>9,9*0,25 'Přepočtené koeficientem množství</t>
  </si>
  <si>
    <t>82</t>
  </si>
  <si>
    <t>771574413</t>
  </si>
  <si>
    <t>Montáž podlah z dlaždic keramických lepených cementovým flexibilním lepidlem hladkých, tloušťky do 10 mm přes 2 do 4 ks/m2</t>
  </si>
  <si>
    <t>479095750</t>
  </si>
  <si>
    <t>https://podminky.urs.cz/item/CS_URS_2025_01/771574413</t>
  </si>
  <si>
    <t>83</t>
  </si>
  <si>
    <t>LSS.DAK63791</t>
  </si>
  <si>
    <t>RAKO Betonico DAK63791 dlaždice slinutá, povrch glazovaný, šedá 598x598x10 mm</t>
  </si>
  <si>
    <t>-1581561640</t>
  </si>
  <si>
    <t>59,4*1,15 'Přepočtené koeficientem množství</t>
  </si>
  <si>
    <t>84</t>
  </si>
  <si>
    <t>998771101</t>
  </si>
  <si>
    <t>Přesun hmot pro podlahy z dlaždic stanovený z hmotnosti přesunovaného materiálu vodorovná dopravní vzdálenost do 50 m základní v objektech výšky do 6 m</t>
  </si>
  <si>
    <t>99500687</t>
  </si>
  <si>
    <t>https://podminky.urs.cz/item/CS_URS_2025_01/998771101</t>
  </si>
  <si>
    <t>783</t>
  </si>
  <si>
    <t>Dokončovací práce - nátěry</t>
  </si>
  <si>
    <t>85</t>
  </si>
  <si>
    <t>783301311</t>
  </si>
  <si>
    <t>Příprava podkladu zámečnických konstrukcí před provedením nátěru odmaštění odmašťovačem vodou ředitelným</t>
  </si>
  <si>
    <t>1691308825</t>
  </si>
  <si>
    <t>https://podminky.urs.cz/item/CS_URS_2025_01/783301311</t>
  </si>
  <si>
    <t>zábradlí</t>
  </si>
  <si>
    <t>0,09*9,78*(32,9+13,27+15,95+1,5+9)</t>
  </si>
  <si>
    <t>stínící sloupky</t>
  </si>
  <si>
    <t>0,4*3,25*6</t>
  </si>
  <si>
    <t>86</t>
  </si>
  <si>
    <t>783314101</t>
  </si>
  <si>
    <t>Základní nátěr zámečnických konstrukcí jednonásobný syntetický</t>
  </si>
  <si>
    <t>323424717</t>
  </si>
  <si>
    <t>https://podminky.urs.cz/item/CS_URS_2025_01/783314101</t>
  </si>
  <si>
    <t>87</t>
  </si>
  <si>
    <t>783315101</t>
  </si>
  <si>
    <t>Mezinátěr zámečnických konstrukcí jednonásobný syntetický standardní</t>
  </si>
  <si>
    <t>-1982876743</t>
  </si>
  <si>
    <t>https://podminky.urs.cz/item/CS_URS_2025_01/783315101</t>
  </si>
  <si>
    <t>88</t>
  </si>
  <si>
    <t>783317101</t>
  </si>
  <si>
    <t>Krycí nátěr (email) zámečnických konstrukcí jednonásobný syntetický standardní</t>
  </si>
  <si>
    <t>-345196852</t>
  </si>
  <si>
    <t>https://podminky.urs.cz/item/CS_URS_2025_01/783317101</t>
  </si>
  <si>
    <t>Práce a dodávky M</t>
  </si>
  <si>
    <t>21-M</t>
  </si>
  <si>
    <t>Elektromontáže</t>
  </si>
  <si>
    <t>89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</si>
  <si>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</si>
  <si>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</si>
  <si>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-593484077</t>
  </si>
  <si>
    <t>https://podminky.urs.cz/item/CS_URS_2025_01/210812011</t>
  </si>
  <si>
    <t>90</t>
  </si>
  <si>
    <t>128</t>
  </si>
  <si>
    <t>-1086809960</t>
  </si>
  <si>
    <t>49*1,15 'Přepočtené koeficientem množství</t>
  </si>
  <si>
    <t>46-M</t>
  </si>
  <si>
    <t>Zemní práce při extr.mont.pracích</t>
  </si>
  <si>
    <t>91</t>
  </si>
  <si>
    <t>460171115</t>
  </si>
  <si>
    <t>Hloubení kabelových rýh strojně včetně urovnání dna s přemístěním výkopku do vzdálenosti 3 m od okraje jámy nebo s naložením na dopravní prostředek šířky 35 cm hloubky 20 cm v hornině třídy těžitelnosti III skupiny 6</t>
  </si>
  <si>
    <t>-15710603</t>
  </si>
  <si>
    <t>https://podminky.urs.cz/item/CS_URS_2025_01/460171115</t>
  </si>
  <si>
    <t>92</t>
  </si>
  <si>
    <t>460451124</t>
  </si>
  <si>
    <t>Zásyp kabelových rýh strojně s přemístěním sypaniny ze vzdálenosti do 10 m, s uložením výkopku ve vrstvách včetně zhutnění a urovnání povrchu šířky 35 cm hloubky 20 cm z horniny třídy těžitelnosti II skupiny 5</t>
  </si>
  <si>
    <t>-1269551645</t>
  </si>
  <si>
    <t>https://podminky.urs.cz/item/CS_URS_2025_01/460451124</t>
  </si>
  <si>
    <t>93</t>
  </si>
  <si>
    <t>460661111</t>
  </si>
  <si>
    <t>Kabelové lože z písku včetně podsypu, zhutnění a urovnání povrchu pro kabely nn bez zakrytí, šířky do 35 cm</t>
  </si>
  <si>
    <t>-1195297202</t>
  </si>
  <si>
    <t>https://podminky.urs.cz/item/CS_URS_2025_01/460661111</t>
  </si>
  <si>
    <t>94</t>
  </si>
  <si>
    <t>460671112</t>
  </si>
  <si>
    <t>Výstražné prvky pro krytí kabelů včetně vyrovnání povrchu rýhy, rozvinutí a uložení fólie, šířky přes 20 do 25 cm</t>
  </si>
  <si>
    <t>738879820</t>
  </si>
  <si>
    <t>https://podminky.urs.cz/item/CS_URS_2025_01/460671112</t>
  </si>
  <si>
    <t>113-25/02 - Vstup, recepce - INVESTIČNÍ NÁKLADY</t>
  </si>
  <si>
    <t xml:space="preserve">    4 - Vodorovné konstrukce</t>
  </si>
  <si>
    <t xml:space="preserve">      64 - Osazování výplní otvorů</t>
  </si>
  <si>
    <t xml:space="preserve">    725 - Zdravotechnika - zařizovací předměty</t>
  </si>
  <si>
    <t xml:space="preserve">    726 - Zdravotechnika - předstěnové instalace</t>
  </si>
  <si>
    <t xml:space="preserve">    735 - Ústřední vytápění - otopná tělesa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</si>
  <si>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</si>
  <si>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</si>
  <si>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</si>
  <si>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</si>
  <si>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>121151103</t>
  </si>
  <si>
    <t>Sejmutí ornice strojně při souvislé ploše do 100 m2, tl. vrstvy do 200 mm</t>
  </si>
  <si>
    <t>983976714</t>
  </si>
  <si>
    <t>https://podminky.urs.cz/item/CS_URS_2025_01/121151103</t>
  </si>
  <si>
    <t>120</t>
  </si>
  <si>
    <t>131351100</t>
  </si>
  <si>
    <t>Hloubení nezapažených jam a zářezů strojně s urovnáním dna do předepsaného profilu a spádu v hornině třídy těžitelnosti II skupiny 4 do 20 m3</t>
  </si>
  <si>
    <t>-1292216499</t>
  </si>
  <si>
    <t>https://podminky.urs.cz/item/CS_URS_2025_01/131351100</t>
  </si>
  <si>
    <t>vstup beton</t>
  </si>
  <si>
    <t>23,2*0,15</t>
  </si>
  <si>
    <t>vstup základ</t>
  </si>
  <si>
    <t>0,5*3*0,9</t>
  </si>
  <si>
    <t>121</t>
  </si>
  <si>
    <t>-1346878307</t>
  </si>
  <si>
    <t>základové patky přestřešení terasy</t>
  </si>
  <si>
    <t>0,6*0,66*1*30</t>
  </si>
  <si>
    <t>124</t>
  </si>
  <si>
    <t>-1152748942</t>
  </si>
  <si>
    <t>272313711</t>
  </si>
  <si>
    <t>Základy z betonu prostého klenby z betonu kamenem neprokládaného tř. C 20/25</t>
  </si>
  <si>
    <t>2123498831</t>
  </si>
  <si>
    <t>https://podminky.urs.cz/item/CS_URS_2025_01/272313711</t>
  </si>
  <si>
    <t>vstupní markýza</t>
  </si>
  <si>
    <t>3,2*0,6*0,5</t>
  </si>
  <si>
    <t>108</t>
  </si>
  <si>
    <t>273313811</t>
  </si>
  <si>
    <t>Základy z betonu prostého desky z betonu kamenem neprokládaného tř. C 25/30</t>
  </si>
  <si>
    <t>-1512609697</t>
  </si>
  <si>
    <t>https://podminky.urs.cz/item/CS_URS_2025_01/273313811</t>
  </si>
  <si>
    <t>5,95*2,49*0,15</t>
  </si>
  <si>
    <t>110</t>
  </si>
  <si>
    <t>273351121</t>
  </si>
  <si>
    <t>Bednění základů desek zřízení</t>
  </si>
  <si>
    <t>1779249452</t>
  </si>
  <si>
    <t>https://podminky.urs.cz/item/CS_URS_2025_01/273351121</t>
  </si>
  <si>
    <t>(2,49+5,95+2,49)*0,15</t>
  </si>
  <si>
    <t>273351122</t>
  </si>
  <si>
    <t>Bednění základů desek odstranění</t>
  </si>
  <si>
    <t>111477391</t>
  </si>
  <si>
    <t>https://podminky.urs.cz/item/CS_URS_2025_01/273351122</t>
  </si>
  <si>
    <t>273361221</t>
  </si>
  <si>
    <t>Výztuž základů desek z betonářské oceli 10 216 (E)</t>
  </si>
  <si>
    <t>-1069722304</t>
  </si>
  <si>
    <t>https://podminky.urs.cz/item/CS_URS_2025_01/273361221</t>
  </si>
  <si>
    <t>5,95*2,49*1,2*0,0079</t>
  </si>
  <si>
    <t>999031660</t>
  </si>
  <si>
    <t>1.stupeň patky sloupu přestřešení</t>
  </si>
  <si>
    <t>0,6*0,66*0,75*30</t>
  </si>
  <si>
    <t>2.stupeň patky sloupu přestřešení</t>
  </si>
  <si>
    <t>0,2*0,2*0,25*30</t>
  </si>
  <si>
    <t>1029427771</t>
  </si>
  <si>
    <t>0,8*0,25*30</t>
  </si>
  <si>
    <t>-1148781234</t>
  </si>
  <si>
    <t>279113141</t>
  </si>
  <si>
    <t>Základové zdi z tvárnic ztraceného bednění včetně výplně z betonu bez zvláštních nároků na vliv prostředí třídy C 20/25, tloušťky zdiva přes 100 do 150 mm</t>
  </si>
  <si>
    <t>-1113663292</t>
  </si>
  <si>
    <t>https://podminky.urs.cz/item/CS_URS_2025_01/279113141</t>
  </si>
  <si>
    <t>podezdívka recepce</t>
  </si>
  <si>
    <t>0,25*(5,75+2,5+2,5)</t>
  </si>
  <si>
    <t>podezdívka vstup</t>
  </si>
  <si>
    <t>0,5*3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</si>
  <si>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</si>
  <si>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</si>
  <si>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-2143854982</t>
  </si>
  <si>
    <t>https://podminky.urs.cz/item/CS_URS_2025_01/279361821</t>
  </si>
  <si>
    <t>hlavní 4*12mm</t>
  </si>
  <si>
    <t>3*4*0,888*0,001</t>
  </si>
  <si>
    <t>svislá 2x8mm po 250mm</t>
  </si>
  <si>
    <t>0,6*4*2*3*0,395*0,001</t>
  </si>
  <si>
    <t>311235131</t>
  </si>
  <si>
    <t>Zdivo jednovrstvé z cihel děrovaných broušených na celoplošnou tenkovrstvou maltu, pevnost cihel do P10, tl. zdiva 240 mm</t>
  </si>
  <si>
    <t>-1903969610</t>
  </si>
  <si>
    <t>https://podminky.urs.cz/item/CS_URS_2025_01/311235131</t>
  </si>
  <si>
    <t>3*2,25</t>
  </si>
  <si>
    <t>337173110</t>
  </si>
  <si>
    <t>Montáž ocelové konstrukce skeletu budov počtu podlaží 1 až 2</t>
  </si>
  <si>
    <t>-78392572</t>
  </si>
  <si>
    <t>https://podminky.urs.cz/item/CS_URS_2025_01/337173110</t>
  </si>
  <si>
    <t>jakl 160/80-5mm - recepce</t>
  </si>
  <si>
    <t>(2,4+2,3)*4*0,016979</t>
  </si>
  <si>
    <t>5,75*0,016079</t>
  </si>
  <si>
    <t>vstup - jakl 100/80-6</t>
  </si>
  <si>
    <t>3*10*0,01241</t>
  </si>
  <si>
    <t>5,6*0,01241</t>
  </si>
  <si>
    <t>vstup - jakl 180/100-5</t>
  </si>
  <si>
    <t>5,6*0,020087</t>
  </si>
  <si>
    <t>vstup - trubka 108-6,3</t>
  </si>
  <si>
    <t>2,5*0,0158</t>
  </si>
  <si>
    <t>patní plechy</t>
  </si>
  <si>
    <t>0,4*0,3*0,01*6*7,870</t>
  </si>
  <si>
    <t>RMA869999</t>
  </si>
  <si>
    <t xml:space="preserve">Patní kotevní plech </t>
  </si>
  <si>
    <t>1391075945</t>
  </si>
  <si>
    <t>RMA50429</t>
  </si>
  <si>
    <t>profil ocelový svařovaný jakost S235 průřez obdelníkový 100x80x5mm</t>
  </si>
  <si>
    <t>-1493607540</t>
  </si>
  <si>
    <t>RMA50441</t>
  </si>
  <si>
    <t>profil ocelový svařovaný jakost S355 průřez obdelníkový 120x100x6mm</t>
  </si>
  <si>
    <t>1392233279</t>
  </si>
  <si>
    <t>RMA50442</t>
  </si>
  <si>
    <t>profil ocelový svařovaný jakost S355 průřez obdelníkový 120x100x8mm</t>
  </si>
  <si>
    <t>-237114906</t>
  </si>
  <si>
    <t>11</t>
  </si>
  <si>
    <t>RMA84029</t>
  </si>
  <si>
    <t>trubka ocelová bezešvá konstrukční jakost S355J2H (11 503) 193,7x12,5mm</t>
  </si>
  <si>
    <t>169176196</t>
  </si>
  <si>
    <t>2,5</t>
  </si>
  <si>
    <t>342151111</t>
  </si>
  <si>
    <t>Montáž opláštění stěn ocelové konstrukce ze sendvičových panelů šroubovaných, výšky budovy do 6 m</t>
  </si>
  <si>
    <t>-1243048394</t>
  </si>
  <si>
    <t>https://podminky.urs.cz/item/CS_URS_2025_01/342151111</t>
  </si>
  <si>
    <t>55324760</t>
  </si>
  <si>
    <t>panel sendvičový stěnový vnější, izolace minerální vlna, skryté kotvení, U 0,43W/m2K, modulová/celková š 1000/1054mm tl 100mm</t>
  </si>
  <si>
    <t>194580735</t>
  </si>
  <si>
    <t>26,875*1,2 'Přepočtené koeficientem množství</t>
  </si>
  <si>
    <t>Vodorovné konstrukce</t>
  </si>
  <si>
    <t>417321414</t>
  </si>
  <si>
    <t>Ztužující pásy a věnce z betonu železového (bez výztuže) tř. C 20/25</t>
  </si>
  <si>
    <t>1693751765</t>
  </si>
  <si>
    <t>https://podminky.urs.cz/item/CS_URS_2025_01/417321414</t>
  </si>
  <si>
    <t>3*0,25*0,2</t>
  </si>
  <si>
    <t>104</t>
  </si>
  <si>
    <t>417351115</t>
  </si>
  <si>
    <t>Bednění bočnic ztužujících pásů a věnců včetně vzpěr zřízení</t>
  </si>
  <si>
    <t>1104483865</t>
  </si>
  <si>
    <t>https://podminky.urs.cz/item/CS_URS_2025_01/417351115</t>
  </si>
  <si>
    <t>3*0,25*2</t>
  </si>
  <si>
    <t>417351116</t>
  </si>
  <si>
    <t>Bednění bočnic ztužujících pásů a věnců včetně vzpěr odstranění</t>
  </si>
  <si>
    <t>1694794957</t>
  </si>
  <si>
    <t>https://podminky.urs.cz/item/CS_URS_2025_01/417351116</t>
  </si>
  <si>
    <t>417361821</t>
  </si>
  <si>
    <t>Výztuž ztužujících pásů a věnců z betonářské oceli 10 505 (R) nebo BSt 500</t>
  </si>
  <si>
    <t>645552937</t>
  </si>
  <si>
    <t>https://podminky.urs.cz/item/CS_URS_2025_01/417361821</t>
  </si>
  <si>
    <t>třm. 6 po 250mm</t>
  </si>
  <si>
    <t>0,9*4*3*0,222*0,001</t>
  </si>
  <si>
    <t>444151111</t>
  </si>
  <si>
    <t>Montáž krytiny střech ocelových konstrukcí ze sendvičových panelů šroubovaných, výšky budovy do 6 m</t>
  </si>
  <si>
    <t>-1929579462</t>
  </si>
  <si>
    <t>https://podminky.urs.cz/item/CS_URS_2025_01/444151111</t>
  </si>
  <si>
    <t>RMA24715</t>
  </si>
  <si>
    <t>panel sendvičový stěnový i střešní, izolace PIR, viditelné kotvení, U 0,22W/m2K, modulová/celková š 1100/1120mm tl 100mm</t>
  </si>
  <si>
    <t>-684168788</t>
  </si>
  <si>
    <t>14,4*1,03 'Přepočtené koeficientem množství</t>
  </si>
  <si>
    <t>613421141R01</t>
  </si>
  <si>
    <t>Omítka vápenocementová vnitřních ploch nanášená ručně dvouvrstvá, tloušťky jádrové omítky do 10 mm a tloušťky štuku do 3 mm štuková vnitřního ostění - oprava po vsazení výplní</t>
  </si>
  <si>
    <t>1646672403</t>
  </si>
  <si>
    <t>(2,35+2,2+2,2)*0,5*5</t>
  </si>
  <si>
    <t>2,1*6*0,5</t>
  </si>
  <si>
    <t>(0,9+1,2+2,21)*0,5</t>
  </si>
  <si>
    <t>622311130R01</t>
  </si>
  <si>
    <t>Oprava fasády dvorního průčelí</t>
  </si>
  <si>
    <t>-1180099461</t>
  </si>
  <si>
    <t>27,66*3,4</t>
  </si>
  <si>
    <t>-2*2*3,4</t>
  </si>
  <si>
    <t>-2*0,7*3,4</t>
  </si>
  <si>
    <t>-1,6*2*1</t>
  </si>
  <si>
    <t>-(2+1+0,7)*1,9</t>
  </si>
  <si>
    <t>642942951</t>
  </si>
  <si>
    <t>Osazování zárubní nebo rámů kovových dveřních lisovaných nebo z úhelníků bez dveřních křídel skrytých do 2,5 m2</t>
  </si>
  <si>
    <t>-1068384518</t>
  </si>
  <si>
    <t>https://podminky.urs.cz/item/CS_URS_2025_01/642942951</t>
  </si>
  <si>
    <t>55331003</t>
  </si>
  <si>
    <t>zárubeň skrytá jednokřídlá kovová tl stěny přes 75mm rozměru 900/1970, 2100mm</t>
  </si>
  <si>
    <t>-479269587</t>
  </si>
  <si>
    <t>766660002</t>
  </si>
  <si>
    <t>Montáž dveřních křídel dřevěných nebo plastových otevíravých do ocelové zárubně povrchově upravených jednokřídlových, šířky přes 800 mm</t>
  </si>
  <si>
    <t>1345016241</t>
  </si>
  <si>
    <t>https://podminky.urs.cz/item/CS_URS_2025_01/766660002</t>
  </si>
  <si>
    <t>54924003</t>
  </si>
  <si>
    <t>zámek zadlabací mezipokojový pravý pro WC kování 72x55mm</t>
  </si>
  <si>
    <t>1367629011</t>
  </si>
  <si>
    <t>54914128</t>
  </si>
  <si>
    <t>dveřní kování interiérové rozetové spodní pro WC</t>
  </si>
  <si>
    <t>484119884</t>
  </si>
  <si>
    <t>20</t>
  </si>
  <si>
    <t>RMA62075</t>
  </si>
  <si>
    <t>dveře jednokřídlé voštinové povrch laminátový plné 900x1970-2100mm</t>
  </si>
  <si>
    <t>-360618327</t>
  </si>
  <si>
    <t>Osazování výplní otvorů</t>
  </si>
  <si>
    <t>614952451R01</t>
  </si>
  <si>
    <t>Osazení oken a dveří, plocha do 10 m2</t>
  </si>
  <si>
    <t>-671453782</t>
  </si>
  <si>
    <t>RMA61110333</t>
  </si>
  <si>
    <t>Okno plastové FIX 2,35 x 2,2m, trojsklo</t>
  </si>
  <si>
    <t>1402952370</t>
  </si>
  <si>
    <t>23</t>
  </si>
  <si>
    <t>RMA61110337</t>
  </si>
  <si>
    <t>Dveře dvoukřídlé posuvné, automatické otevírání, únik, prosklené 2,35m x 2,2m, vč. zapojení</t>
  </si>
  <si>
    <t>-504637840</t>
  </si>
  <si>
    <t>RMA61110338</t>
  </si>
  <si>
    <t>Dveře dvoukřídlé posuvné, automatické otevírání, únik, prosklené 1,8m x 2,2m, vč. zapojení</t>
  </si>
  <si>
    <t>-1475966625</t>
  </si>
  <si>
    <t>962032230</t>
  </si>
  <si>
    <t>Bourání zdiva nadzákladového z cihel pálených plných nebo lícových nebo vápenopískových na maltu vápennou nebo vápenocementovou, objemu do 1 m3</t>
  </si>
  <si>
    <t>-571529893</t>
  </si>
  <si>
    <t>https://podminky.urs.cz/item/CS_URS_2025_01/962032230</t>
  </si>
  <si>
    <t>(2,35*2,2)*1,3*0,4*7</t>
  </si>
  <si>
    <t>965049112</t>
  </si>
  <si>
    <t>Bourání mazanin Příplatek k cenám za bourání mazanin betonových se svařovanou sítí, tl. přes 100 mm</t>
  </si>
  <si>
    <t>-1310492533</t>
  </si>
  <si>
    <t>https://podminky.urs.cz/item/CS_URS_2025_01/965049112</t>
  </si>
  <si>
    <t>stamo</t>
  </si>
  <si>
    <t>12,3*6*0,15</t>
  </si>
  <si>
    <t>betonové plochy</t>
  </si>
  <si>
    <t>27,79*0,1</t>
  </si>
  <si>
    <t>kanalizace</t>
  </si>
  <si>
    <t>0,7*1,5*0,25</t>
  </si>
  <si>
    <t>122</t>
  </si>
  <si>
    <t>997002511</t>
  </si>
  <si>
    <t>Vodorovné přemístění suti a vybouraných hmot bez naložení, se složením a hrubým urovnáním na vzdálenost do 1 km</t>
  </si>
  <si>
    <t>-1085769340</t>
  </si>
  <si>
    <t>https://podminky.urs.cz/item/CS_URS_2025_01/997002511</t>
  </si>
  <si>
    <t>4,83+11,88</t>
  </si>
  <si>
    <t>123</t>
  </si>
  <si>
    <t>997002519</t>
  </si>
  <si>
    <t>Vodorovné přemístění suti a vybouraných hmot bez naložení, se složením a hrubým urovnáním Příplatek k ceně za každý další započatý 1 km přes 1 km</t>
  </si>
  <si>
    <t>-1141026056</t>
  </si>
  <si>
    <t>https://podminky.urs.cz/item/CS_URS_2025_01/997002519</t>
  </si>
  <si>
    <t>16,71*12 'Přepočtené koeficientem množství</t>
  </si>
  <si>
    <t>997013111</t>
  </si>
  <si>
    <t>Vnitrostaveništní doprava suti a vybouraných hmot vodorovně do 50 m s naložením základní pro budovy a haly výšky do 6 m</t>
  </si>
  <si>
    <t>1122745274</t>
  </si>
  <si>
    <t>https://podminky.urs.cz/item/CS_URS_2025_01/997013111</t>
  </si>
  <si>
    <t>997013501</t>
  </si>
  <si>
    <t>Odvoz suti a vybouraných hmot na skládku nebo meziskládku se složením, na vzdálenost do 1 km</t>
  </si>
  <si>
    <t>1331127679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</si>
  <si>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</si>
  <si>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</si>
  <si>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</si>
  <si>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-291914242</t>
  </si>
  <si>
    <t>https://podminky.urs.cz/item/CS_URS_2025_01/997013509</t>
  </si>
  <si>
    <t>34,339*12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</si>
  <si>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</si>
  <si>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</si>
  <si>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1870163142</t>
  </si>
  <si>
    <t>https://podminky.urs.cz/item/CS_URS_2025_01/997013631</t>
  </si>
  <si>
    <t>721100902R01</t>
  </si>
  <si>
    <t>D+M vnitřní rozvod kanalizace včetně propojení na stávající kanalizaci, vč. potřebných armatur</t>
  </si>
  <si>
    <t>1799052249</t>
  </si>
  <si>
    <t>125</t>
  </si>
  <si>
    <t>998721101</t>
  </si>
  <si>
    <t>Přesun hmot pro vnitřní kanalizaci stanovený z hmotnosti přesunovaného materiálu vodorovná dopravní vzdálenost do 50 m základní v objektech výšky do 6 m</t>
  </si>
  <si>
    <t>1445725012</t>
  </si>
  <si>
    <t>https://podminky.urs.cz/item/CS_URS_2025_01/998721101</t>
  </si>
  <si>
    <t>722110114R01</t>
  </si>
  <si>
    <t>D+M vnitřní rozvod vody s napojením na stávající, vč. potřebných armatur</t>
  </si>
  <si>
    <t>-895566592</t>
  </si>
  <si>
    <t>126</t>
  </si>
  <si>
    <t>998722101</t>
  </si>
  <si>
    <t>Přesun hmot pro vnitřní vodovod stanovený z hmotnosti přesunovaného materiálu vodorovná dopravní vzdálenost do 50 m základní v objektech výšky do 6 m</t>
  </si>
  <si>
    <t>-1982301850</t>
  </si>
  <si>
    <t>https://podminky.urs.cz/item/CS_URS_2025_01/998722101</t>
  </si>
  <si>
    <t>725</t>
  </si>
  <si>
    <t>Zdravotechnika - zařizovací předměty</t>
  </si>
  <si>
    <t>725112023</t>
  </si>
  <si>
    <t>Zařízení záchodů klozety keramické závěsné na nosné stěny s hlubokým splachováním pro handicapované odpad vodorovný</t>
  </si>
  <si>
    <t>soubor</t>
  </si>
  <si>
    <t>371926584</t>
  </si>
  <si>
    <t>https://podminky.urs.cz/item/CS_URS_2025_01/725112023</t>
  </si>
  <si>
    <t>725211681</t>
  </si>
  <si>
    <t>Umyvadla keramická bílá bez výtokových armatur připevněná na stěnu šrouby zdravotní, šířka umyvadla 640 mm</t>
  </si>
  <si>
    <t>575821266</t>
  </si>
  <si>
    <t>https://podminky.urs.cz/item/CS_URS_2025_01/725211681</t>
  </si>
  <si>
    <t>725291668</t>
  </si>
  <si>
    <t>Montáž doplňků zařízení koupelen a záchodů madla invalidního rovného</t>
  </si>
  <si>
    <t>653666979</t>
  </si>
  <si>
    <t>https://podminky.urs.cz/item/CS_URS_2025_01/725291668</t>
  </si>
  <si>
    <t>55147052</t>
  </si>
  <si>
    <t>madlo invalidní rovné bílé 500mm</t>
  </si>
  <si>
    <t>-709259691</t>
  </si>
  <si>
    <t>725291669</t>
  </si>
  <si>
    <t>Montáž doplňků zařízení koupelen a záchodů madla invalidního krakorcového</t>
  </si>
  <si>
    <t>1856548027</t>
  </si>
  <si>
    <t>https://podminky.urs.cz/item/CS_URS_2025_01/725291669</t>
  </si>
  <si>
    <t>55147063</t>
  </si>
  <si>
    <t>madlo invalidní krakorcové bílé 900mm</t>
  </si>
  <si>
    <t>-601561557</t>
  </si>
  <si>
    <t>725291670</t>
  </si>
  <si>
    <t>Montáž doplňků zařízení koupelen a záchodů madla invalidního krakorcového sklopného</t>
  </si>
  <si>
    <t>1004555095</t>
  </si>
  <si>
    <t>https://podminky.urs.cz/item/CS_URS_2025_01/725291670</t>
  </si>
  <si>
    <t>55147061</t>
  </si>
  <si>
    <t>madlo invalidní krakorcové sklopné bílé 813mm</t>
  </si>
  <si>
    <t>-385015256</t>
  </si>
  <si>
    <t>725822614R001</t>
  </si>
  <si>
    <t>Baterie umyvadlové stojánkové pákové s výpustí, ZTP</t>
  </si>
  <si>
    <t>1441888067</t>
  </si>
  <si>
    <t>127</t>
  </si>
  <si>
    <t>998725101</t>
  </si>
  <si>
    <t>Přesun hmot pro zařizovací předměty stanovený z hmotnosti přesunovaného materiálu vodorovná dopravní vzdálenost do 50 m základní v objektech výšky do 6 m</t>
  </si>
  <si>
    <t>-1051465441</t>
  </si>
  <si>
    <t>https://podminky.urs.cz/item/CS_URS_2025_01/998725101</t>
  </si>
  <si>
    <t>726</t>
  </si>
  <si>
    <t>Zdravotechnika - předstěnové instalace</t>
  </si>
  <si>
    <t>726131043</t>
  </si>
  <si>
    <t>Předstěnové instalační systémy do lehkých stěn s kovovou konstrukcí pro závěsné klozety ovládání zepředu, stavební výšky 1120 mm pro tělesně postižené</t>
  </si>
  <si>
    <t>-2025477326</t>
  </si>
  <si>
    <t>https://podminky.urs.cz/item/CS_URS_2025_01/726131043</t>
  </si>
  <si>
    <t>998726111</t>
  </si>
  <si>
    <t>Přesun hmot pro instalační prefabrikáty stanovený z hmotnosti přesunovaného materiálu vodorovná dopravní vzdálenost do 50 m základní v objektech výšky do 6 m</t>
  </si>
  <si>
    <t>358513213</t>
  </si>
  <si>
    <t>https://podminky.urs.cz/item/CS_URS_2025_01/998726111</t>
  </si>
  <si>
    <t>735</t>
  </si>
  <si>
    <t>Ústřední vytápění - otopná tělesa</t>
  </si>
  <si>
    <t>735141105R01</t>
  </si>
  <si>
    <t>Nové otopné těledo deskové 22 - 900/600, včetně napojení na stávající rozvod</t>
  </si>
  <si>
    <t>-1475974410</t>
  </si>
  <si>
    <t>129</t>
  </si>
  <si>
    <t>998735101</t>
  </si>
  <si>
    <t>Přesun hmot pro otopná tělesa stanovený z hmotnosti přesunovaného materiálu vodorovná dopravní vzdálenost do 50 m základní v objektech výšky do 6 m</t>
  </si>
  <si>
    <t>1564143310</t>
  </si>
  <si>
    <t>https://podminky.urs.cz/item/CS_URS_2025_01/998735101</t>
  </si>
  <si>
    <t>44</t>
  </si>
  <si>
    <t>741122015</t>
  </si>
  <si>
    <t>Montáž kabelů měděných bez ukončení uložených pod omítku plných kulatých (např. CYKY), počtu a průřezu žil 3x1,5 mm2</t>
  </si>
  <si>
    <t>1195011293</t>
  </si>
  <si>
    <t>https://podminky.urs.cz/item/CS_URS_2025_01/741122015</t>
  </si>
  <si>
    <t>34111030</t>
  </si>
  <si>
    <t>kabel instalační jádro Cu plné izolace PVC plášť PVC 450/750V (CYKY) 3x1,5mm2</t>
  </si>
  <si>
    <t>-1264343954</t>
  </si>
  <si>
    <t>20*1,15 'Přepočtené koeficientem množství</t>
  </si>
  <si>
    <t>46</t>
  </si>
  <si>
    <t>1025526084</t>
  </si>
  <si>
    <t>300675321</t>
  </si>
  <si>
    <t>26*1,15 'Přepočtené koeficientem množství</t>
  </si>
  <si>
    <t>48</t>
  </si>
  <si>
    <t>741210001</t>
  </si>
  <si>
    <t>Montáž rozvodnic oceloplechových nebo plastových bez zapojení vodičů běžných, hmotnosti do 20 kg</t>
  </si>
  <si>
    <t>-128862301</t>
  </si>
  <si>
    <t>https://podminky.urs.cz/item/CS_URS_2025_01/741210001</t>
  </si>
  <si>
    <t>35711001</t>
  </si>
  <si>
    <t>rozvodnice zapuštěná, průhledné dveře, IP41, 18 modulárních jednotek, vč. N/pE</t>
  </si>
  <si>
    <t>-1377255054</t>
  </si>
  <si>
    <t>50</t>
  </si>
  <si>
    <t>741310101</t>
  </si>
  <si>
    <t>Montáž spínačů jedno nebo dvoupólových polozapuštěných nebo zapuštěných se zapojením vodičů bezšroubové připojení spínačů, řazení 1-jednopólových</t>
  </si>
  <si>
    <t>1542979482</t>
  </si>
  <si>
    <t>https://podminky.urs.cz/item/CS_URS_2025_01/741310101</t>
  </si>
  <si>
    <t>34539060</t>
  </si>
  <si>
    <t>rámeček dvojnásobný</t>
  </si>
  <si>
    <t>1688864417</t>
  </si>
  <si>
    <t>34539015</t>
  </si>
  <si>
    <t>přístroj spínače jednopólového, řazení 1, 1So, 1S bezšroubové svorky</t>
  </si>
  <si>
    <t>1279869135</t>
  </si>
  <si>
    <t>34539049</t>
  </si>
  <si>
    <t>kryt spínače jednoduchý</t>
  </si>
  <si>
    <t>-613961487</t>
  </si>
  <si>
    <t>34539059</t>
  </si>
  <si>
    <t>rámeček jednonásobný</t>
  </si>
  <si>
    <t>18066323</t>
  </si>
  <si>
    <t>741313002</t>
  </si>
  <si>
    <t>Montáž zásuvek domovních se zapojením vodičů bezšroubové připojení polozapuštěných nebo zapuštěných 10/16 A, provedení 2P + PE dvojí zapojení pro průběžnou montáž</t>
  </si>
  <si>
    <t>-1174594430</t>
  </si>
  <si>
    <t>https://podminky.urs.cz/item/CS_URS_2025_01/741313002</t>
  </si>
  <si>
    <t>34555241</t>
  </si>
  <si>
    <t>přístroj zásuvky zapuštěné jednonásobné, krytka s clonkami, bezšroubové svorky</t>
  </si>
  <si>
    <t>837217542</t>
  </si>
  <si>
    <t>34539063</t>
  </si>
  <si>
    <t>rámeček pětinásobný</t>
  </si>
  <si>
    <t>-1760626557</t>
  </si>
  <si>
    <t>58</t>
  </si>
  <si>
    <t>1679229708</t>
  </si>
  <si>
    <t>59</t>
  </si>
  <si>
    <t>-355639337</t>
  </si>
  <si>
    <t>-2047976887</t>
  </si>
  <si>
    <t>1549325606</t>
  </si>
  <si>
    <t>-1519068858</t>
  </si>
  <si>
    <t>741372062</t>
  </si>
  <si>
    <t>Montáž svítidel s integrovaným zdrojem LED se zapojením vodičů interiérových přisazených stropních hranatých nebo kruhových plochy přes 0,09 do 0,36 m2</t>
  </si>
  <si>
    <t>-101236152</t>
  </si>
  <si>
    <t>https://podminky.urs.cz/item/CS_URS_2025_01/741372062</t>
  </si>
  <si>
    <t>RMAT0001</t>
  </si>
  <si>
    <t>Svítidlo stropní přisazené hranaté, dle PD</t>
  </si>
  <si>
    <t>-416179952</t>
  </si>
  <si>
    <t>741810001</t>
  </si>
  <si>
    <t>Zkoušky a prohlídky elektrických rozvodů a zařízení celková prohlídka a vyhotovení revizní zprávy pro objem montážních prací do 100 tis. Kč</t>
  </si>
  <si>
    <t>1366002531</t>
  </si>
  <si>
    <t>https://podminky.urs.cz/item/CS_URS_2025_01/741810001</t>
  </si>
  <si>
    <t>130</t>
  </si>
  <si>
    <t>998741101</t>
  </si>
  <si>
    <t>Přesun hmot pro silnoproud stanovený z hmotnosti přesunovaného materiálu vodorovná dopravní vzdálenost do 50 m základní v objektech výšky do 6 m</t>
  </si>
  <si>
    <t>1395516614</t>
  </si>
  <si>
    <t>https://podminky.urs.cz/item/CS_URS_2025_01/998741101</t>
  </si>
  <si>
    <t>751</t>
  </si>
  <si>
    <t>Vzduchotechnika</t>
  </si>
  <si>
    <t>751141110R01</t>
  </si>
  <si>
    <t>D+M ventilátor axiální nízkotlaký stěnový</t>
  </si>
  <si>
    <t>-2009103603</t>
  </si>
  <si>
    <t>751616025</t>
  </si>
  <si>
    <t>Montáž dveřní vzduchové clony na stěnu do výšky přes 1,5 do 3 m délky clony přes 1,5 do 2 m s elektrickým ohřevem</t>
  </si>
  <si>
    <t>-85909980</t>
  </si>
  <si>
    <t>https://podminky.urs.cz/item/CS_URS_2025_01/751616025</t>
  </si>
  <si>
    <t>42954053</t>
  </si>
  <si>
    <t>clona vzduchová 400V elektrický ohřívač 20 kW nástěnný ovladač bílá dl 2m</t>
  </si>
  <si>
    <t>-1294127624</t>
  </si>
  <si>
    <t>131</t>
  </si>
  <si>
    <t>998751101</t>
  </si>
  <si>
    <t>Přesun hmot pro vzduchotechniku stanovený z hmotnosti přesunovaného materiálu vodorovná dopravní vzdálenost do 100 m základní v objektech výšky do 12 m</t>
  </si>
  <si>
    <t>2018437585</t>
  </si>
  <si>
    <t>https://podminky.urs.cz/item/CS_URS_2025_01/998751101</t>
  </si>
  <si>
    <t>764</t>
  </si>
  <si>
    <t>Konstrukce klempířské</t>
  </si>
  <si>
    <t>764111651</t>
  </si>
  <si>
    <t>Krytina ze svitků, ze šablon nebo taškových tabulí z pozinkovaného plechu s povrchovou úpravou s úpravou u okapů, prostupů a výčnělků střechy rovné z taškových tabulí, sklon střechy do 30°</t>
  </si>
  <si>
    <t>780761624</t>
  </si>
  <si>
    <t>https://podminky.urs.cz/item/CS_URS_2025_01/764111651</t>
  </si>
  <si>
    <t>5,65*3</t>
  </si>
  <si>
    <t>764212662</t>
  </si>
  <si>
    <t>Oplechování střešních prvků z pozinkovaného plechu s povrchovou úpravou okapu střechy rovné okapovým plechem rš 200 mm</t>
  </si>
  <si>
    <t>22108411</t>
  </si>
  <si>
    <t>https://podminky.urs.cz/item/CS_URS_2025_01/764212662</t>
  </si>
  <si>
    <t>3+2,5</t>
  </si>
  <si>
    <t>764214603</t>
  </si>
  <si>
    <t>Oplechování horních ploch zdí a nadezdívek (atik) z pozinkovaného plechu s povrchovou úpravou mechanicky kotvené rš 250 mm</t>
  </si>
  <si>
    <t>-904050232</t>
  </si>
  <si>
    <t>https://podminky.urs.cz/item/CS_URS_2025_01/764214603</t>
  </si>
  <si>
    <t>117</t>
  </si>
  <si>
    <t>764311603</t>
  </si>
  <si>
    <t>Lemování zdí z pozinkovaného plechu s povrchovou úpravou boční nebo horní rovné, střech s krytinou prejzovou nebo vlnitou rš 250 mm</t>
  </si>
  <si>
    <t>-608560195</t>
  </si>
  <si>
    <t>https://podminky.urs.cz/item/CS_URS_2025_01/764311603</t>
  </si>
  <si>
    <t>118</t>
  </si>
  <si>
    <t>764314610R01</t>
  </si>
  <si>
    <t xml:space="preserve">Lemování prostupů z pozinkovaného plechu s povrchovou úpravou </t>
  </si>
  <si>
    <t>ks</t>
  </si>
  <si>
    <t>-152051108</t>
  </si>
  <si>
    <t>119</t>
  </si>
  <si>
    <t>764511610R01</t>
  </si>
  <si>
    <t>Žlab podokapní z pozinkovaného plechu s povrchovou úpravou včetně háků a čel hranatý rš 200 mm</t>
  </si>
  <si>
    <t>1098256533</t>
  </si>
  <si>
    <t>3,000+2,5</t>
  </si>
  <si>
    <t>132</t>
  </si>
  <si>
    <t>998764101</t>
  </si>
  <si>
    <t>Přesun hmot pro konstrukce klempířské stanovený z hmotnosti přesunovaného materiálu vodorovná dopravní vzdálenost do 50 m základní v objektech výšky do 6 m</t>
  </si>
  <si>
    <t>-786368332</t>
  </si>
  <si>
    <t>https://podminky.urs.cz/item/CS_URS_2025_01/998764101</t>
  </si>
  <si>
    <t>766</t>
  </si>
  <si>
    <t>Konstrukce truhlářské</t>
  </si>
  <si>
    <t>766422343</t>
  </si>
  <si>
    <t>Montáž obložení podhledů jednoduchých panely obkladovými z aglomerovaných desek, plochy přes 1,50 m2</t>
  </si>
  <si>
    <t>166633926</t>
  </si>
  <si>
    <t>https://podminky.urs.cz/item/CS_URS_2025_01/766422343</t>
  </si>
  <si>
    <t>59590766</t>
  </si>
  <si>
    <t>deska cementotřísková fasádní hladká finální vrstva lazura tl 10mm</t>
  </si>
  <si>
    <t>1804508257</t>
  </si>
  <si>
    <t>37,775*1,1 'Přepočtené koeficientem množství</t>
  </si>
  <si>
    <t>133</t>
  </si>
  <si>
    <t>998766101</t>
  </si>
  <si>
    <t>Přesun hmot pro konstrukce truhlářské stanovený z hmotnosti přesunovaného materiálu vodorovná dopravní vzdálenost do 50 m základní v objektech výšky do 6 m</t>
  </si>
  <si>
    <t>-1425897105</t>
  </si>
  <si>
    <t>https://podminky.urs.cz/item/CS_URS_2025_01/998766101</t>
  </si>
  <si>
    <t>767490103</t>
  </si>
  <si>
    <t>Montáž nosného roštu fasád, stěn a podhledů jednosměrného, kotveného do ocelové konstrukce</t>
  </si>
  <si>
    <t>662939671</t>
  </si>
  <si>
    <t>https://podminky.urs.cz/item/CS_URS_2025_01/767490103</t>
  </si>
  <si>
    <t>3*3*2</t>
  </si>
  <si>
    <t>5,65*0,5</t>
  </si>
  <si>
    <t>55324134</t>
  </si>
  <si>
    <t>rošt fasádní systémový ocelový jednosměrný vertikální pro nezateplené fasády</t>
  </si>
  <si>
    <t>-1987664371</t>
  </si>
  <si>
    <t>134</t>
  </si>
  <si>
    <t>1871807839</t>
  </si>
  <si>
    <t>-959176757</t>
  </si>
  <si>
    <t>1,85*2,15</t>
  </si>
  <si>
    <t>2,4*3,75</t>
  </si>
  <si>
    <t>-772310971</t>
  </si>
  <si>
    <t>771151013</t>
  </si>
  <si>
    <t>Příprava podkladu před provedením dlažby samonivelační stěrka min. pevnosti 20 MPa, tloušťky přes 5 do 8 mm</t>
  </si>
  <si>
    <t>52903254</t>
  </si>
  <si>
    <t>https://podminky.urs.cz/item/CS_URS_2025_01/771151013</t>
  </si>
  <si>
    <t>-1739841333</t>
  </si>
  <si>
    <t>59761110</t>
  </si>
  <si>
    <t>dlažba keramická slinutá mrazuvzdorná R10/B povrch hladký/matný tl do 10mm přes 2 do 4ks/m2</t>
  </si>
  <si>
    <t>-417828071</t>
  </si>
  <si>
    <t>12,978*1,15 'Přepočtené koeficientem množství</t>
  </si>
  <si>
    <t>771591112</t>
  </si>
  <si>
    <t>Izolace podlahy pod dlažbu nátěrem nebo stěrkou ve dvou vrstvách</t>
  </si>
  <si>
    <t>-2133549731</t>
  </si>
  <si>
    <t>https://podminky.urs.cz/item/CS_URS_2025_01/771591112</t>
  </si>
  <si>
    <t>771591241</t>
  </si>
  <si>
    <t>Izolace podlahy pod dlažbu těsnícími izolačními pásy vnitřní kout</t>
  </si>
  <si>
    <t>1269537178</t>
  </si>
  <si>
    <t>https://podminky.urs.cz/item/CS_URS_2025_01/771591241</t>
  </si>
  <si>
    <t>771591264</t>
  </si>
  <si>
    <t>Izolace podlahy pod dlažbu těsnícími izolačními pásy mezi podlahou a stěnu</t>
  </si>
  <si>
    <t>446592694</t>
  </si>
  <si>
    <t>https://podminky.urs.cz/item/CS_URS_2025_01/771591264</t>
  </si>
  <si>
    <t>1153993139</t>
  </si>
  <si>
    <t>-1178709879</t>
  </si>
  <si>
    <t>893394016</t>
  </si>
  <si>
    <t>(2,4+2,3)*4*0,48</t>
  </si>
  <si>
    <t>5,75*0,48</t>
  </si>
  <si>
    <t>3*10*0,36</t>
  </si>
  <si>
    <t>5,6*0,36</t>
  </si>
  <si>
    <t>5,6*0,56</t>
  </si>
  <si>
    <t>2,5*0,34</t>
  </si>
  <si>
    <t>0,4*0,3*0,01*6*2</t>
  </si>
  <si>
    <t>-1375459131</t>
  </si>
  <si>
    <t>-1331079981</t>
  </si>
  <si>
    <t>784</t>
  </si>
  <si>
    <t>Dokončovací práce - malby a tapety</t>
  </si>
  <si>
    <t>784111001</t>
  </si>
  <si>
    <t>Oprášení (ometení) podkladu v místnostech výšky do 3,80 m</t>
  </si>
  <si>
    <t>-1156352607</t>
  </si>
  <si>
    <t>https://podminky.urs.cz/item/CS_URS_2025_01/784111001</t>
  </si>
  <si>
    <t>37*2,65*2</t>
  </si>
  <si>
    <t>37*2,45*2</t>
  </si>
  <si>
    <t>2,45*2,65*2</t>
  </si>
  <si>
    <t>-2,5*0,6*18</t>
  </si>
  <si>
    <t>-1,9*2,05</t>
  </si>
  <si>
    <t>-2,05*2,05</t>
  </si>
  <si>
    <t>-1*2,05</t>
  </si>
  <si>
    <t>-1,3*2,05</t>
  </si>
  <si>
    <t>-1,6*1,97</t>
  </si>
  <si>
    <t>784111011</t>
  </si>
  <si>
    <t>Obroušení podkladu omítky v místnostech výšky do 3,80 m</t>
  </si>
  <si>
    <t>869017574</t>
  </si>
  <si>
    <t>https://podminky.urs.cz/item/CS_URS_2025_01/784111011</t>
  </si>
  <si>
    <t>784171001</t>
  </si>
  <si>
    <t>Olepování vnitřních ploch (materiál ve specifikaci) včetně pozdějšího odlepení páskou nebo fólií v místnostech výšky do 3,80 m</t>
  </si>
  <si>
    <t>967885839</t>
  </si>
  <si>
    <t>https://podminky.urs.cz/item/CS_URS_2025_01/784171001</t>
  </si>
  <si>
    <t>(2,35+0,9)*2*24</t>
  </si>
  <si>
    <t>58124838</t>
  </si>
  <si>
    <t>páska maskovací krepová pro malířské potřeby š 50mm</t>
  </si>
  <si>
    <t>471762172</t>
  </si>
  <si>
    <t>156*1,05 'Přepočtené koeficientem množství</t>
  </si>
  <si>
    <t>784171101</t>
  </si>
  <si>
    <t>Zakrytí nemalovaných ploch (materiál ve specifikaci) včetně pozdějšího odkrytí podlah</t>
  </si>
  <si>
    <t>-1108127479</t>
  </si>
  <si>
    <t>https://podminky.urs.cz/item/CS_URS_2025_01/784171101</t>
  </si>
  <si>
    <t>37*2,45</t>
  </si>
  <si>
    <t>28323156</t>
  </si>
  <si>
    <t>fólie pro malířské potřeby zakrývací tl 41µ 4x5m</t>
  </si>
  <si>
    <t>-1562901500</t>
  </si>
  <si>
    <t>90,65*1,05 'Přepočtené koeficientem množství</t>
  </si>
  <si>
    <t>784181101</t>
  </si>
  <si>
    <t>Penetrace podkladu jednonásobná základní akrylátová bezbarvá v místnostech výšky do 3,80 m</t>
  </si>
  <si>
    <t>1856940725</t>
  </si>
  <si>
    <t>https://podminky.urs.cz/item/CS_URS_2025_01/784181101</t>
  </si>
  <si>
    <t>784211111</t>
  </si>
  <si>
    <t>Malby z malířských směsí oděruvzdorných za mokra dvojnásobné, bílé za mokra oděruvzdorné velmi dobře v místnostech výšky do 3,80 m</t>
  </si>
  <si>
    <t>-866294229</t>
  </si>
  <si>
    <t>https://podminky.urs.cz/item/CS_URS_2025_01/784211111</t>
  </si>
  <si>
    <t>113-25/03 - Retence - INVESTIČNÍ NÁKLADY</t>
  </si>
  <si>
    <t>131551102</t>
  </si>
  <si>
    <t>Hloubení nezapažených jam a zářezů strojně s urovnáním dna do předepsaného profilu a spádu v hornině třídy těžitelnosti III skupiny 6 přes 20 do 50 m3</t>
  </si>
  <si>
    <t>1963593071</t>
  </si>
  <si>
    <t>https://podminky.urs.cz/item/CS_URS_2025_01/131551102</t>
  </si>
  <si>
    <t>retenční nádrž</t>
  </si>
  <si>
    <t>3*4*3</t>
  </si>
  <si>
    <t>-1832830785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</si>
  <si>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</si>
  <si>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</si>
  <si>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1328985464</t>
  </si>
  <si>
    <t>https://podminky.urs.cz/item/CS_URS_2025_01/162751157</t>
  </si>
  <si>
    <t>162751159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</si>
  <si>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</si>
  <si>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-1438580608</t>
  </si>
  <si>
    <t>https://podminky.urs.cz/item/CS_URS_2025_01/162751159</t>
  </si>
  <si>
    <t>10*2 'Přepočtené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</si>
  <si>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</si>
  <si>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</si>
  <si>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-1239785910</t>
  </si>
  <si>
    <t>https://podminky.urs.cz/item/CS_URS_2025_01/171151103</t>
  </si>
  <si>
    <t>36,000-10</t>
  </si>
  <si>
    <t>-1520045674</t>
  </si>
  <si>
    <t>38240000R01</t>
  </si>
  <si>
    <t>Dodávka a montáž ponorné čerpadlo s frekvenčním měničem, vč. zapojení a veškerých potřebných armatur</t>
  </si>
  <si>
    <t>-719951285</t>
  </si>
  <si>
    <t>3824111.R01</t>
  </si>
  <si>
    <t>Dodávka a montáž zemní nádrž objemu 10000 l z PE na dešťovou a splaškovou vodu samonosná pro běžné zatížení</t>
  </si>
  <si>
    <t>1974571917</t>
  </si>
  <si>
    <t>871161141</t>
  </si>
  <si>
    <t>Montáž vodovodního potrubí z polyetylenu PE100 RC v otevřeném výkopu svařovaných na tupo SDR 11/PN16 d 32 x 3,0 mm</t>
  </si>
  <si>
    <t>-1470797602</t>
  </si>
  <si>
    <t>https://podminky.urs.cz/item/CS_URS_2025_01/871161141</t>
  </si>
  <si>
    <t>28613500</t>
  </si>
  <si>
    <t>potrubí vodovodní dvouvrstvé PE100 RC SDR11 32x3,0mm</t>
  </si>
  <si>
    <t>-1031933778</t>
  </si>
  <si>
    <t>31*1,015 'Přepočtené koeficientem množství</t>
  </si>
  <si>
    <t>87716110</t>
  </si>
  <si>
    <t>Montáž tvarovek na vodovodním plastovém potrubí z polyetylenu PE 100 elektrotvarovek SDR 11/PN16 spojek, oblouků nebo redukcí d 32</t>
  </si>
  <si>
    <t>-991341946</t>
  </si>
  <si>
    <t>55114256</t>
  </si>
  <si>
    <t>kohout kulový vnější-vnitřní závit páčka PN 35 T 185°C 1" červený</t>
  </si>
  <si>
    <t>-1778896499</t>
  </si>
  <si>
    <t>RMA5514299</t>
  </si>
  <si>
    <t>nezámrzný ventil</t>
  </si>
  <si>
    <t>2105790281</t>
  </si>
  <si>
    <t>28615011</t>
  </si>
  <si>
    <t>elektrotvarovka T-kus rovnoramenný PE 100 PN16 D 32mm</t>
  </si>
  <si>
    <t>-308438607</t>
  </si>
  <si>
    <t>28653072</t>
  </si>
  <si>
    <t>vložka přechodová PE/mosaz pro vodovodní potrubí PN16 plyn PN10 vnější závit 32-1"</t>
  </si>
  <si>
    <t>1304368575</t>
  </si>
  <si>
    <t>28653052</t>
  </si>
  <si>
    <t>elektrokoleno 90° PE 100 D 32mm</t>
  </si>
  <si>
    <t>-154605279</t>
  </si>
  <si>
    <t>8912621.R01</t>
  </si>
  <si>
    <t>Dodávka a montáž ponorného čerpadla do aku nádrže, vč potřebných armatur</t>
  </si>
  <si>
    <t>-1411251335</t>
  </si>
  <si>
    <t>8948123.R01</t>
  </si>
  <si>
    <t>Filtrační šachta z PP typ DN 600/160</t>
  </si>
  <si>
    <t>1028610971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</si>
  <si>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</si>
  <si>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</si>
  <si>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1552305369</t>
  </si>
  <si>
    <t>https://podminky.urs.cz/item/CS_URS_2025_01/998276101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</si>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</sst>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20001000" TargetMode="External" /><Relationship Id="rId4" Type="http://schemas.openxmlformats.org/officeDocument/2006/relationships/hyperlink" Target="https://podminky.urs.cz/item/CS_URS_2025_01/030001000" TargetMode="External" /><Relationship Id="rId5" Type="http://schemas.openxmlformats.org/officeDocument/2006/relationships/hyperlink" Target="https://podminky.urs.cz/item/CS_URS_2025_01/070001000" TargetMode="External" /><Relationship Id="rId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22" TargetMode="External" /><Relationship Id="rId2" Type="http://schemas.openxmlformats.org/officeDocument/2006/relationships/hyperlink" Target="https://podminky.urs.cz/item/CS_URS_2025_01/112251102" TargetMode="External" /><Relationship Id="rId3" Type="http://schemas.openxmlformats.org/officeDocument/2006/relationships/hyperlink" Target="https://podminky.urs.cz/item/CS_URS_2025_01/113107112" TargetMode="External" /><Relationship Id="rId4" Type="http://schemas.openxmlformats.org/officeDocument/2006/relationships/hyperlink" Target="https://podminky.urs.cz/item/CS_URS_2025_01/121151113" TargetMode="External" /><Relationship Id="rId5" Type="http://schemas.openxmlformats.org/officeDocument/2006/relationships/hyperlink" Target="https://podminky.urs.cz/item/CS_URS_2025_01/122551104" TargetMode="External" /><Relationship Id="rId6" Type="http://schemas.openxmlformats.org/officeDocument/2006/relationships/hyperlink" Target="https://podminky.urs.cz/item/CS_URS_2025_01/131352502" TargetMode="External" /><Relationship Id="rId7" Type="http://schemas.openxmlformats.org/officeDocument/2006/relationships/hyperlink" Target="https://podminky.urs.cz/item/CS_URS_2025_01/132412131" TargetMode="External" /><Relationship Id="rId8" Type="http://schemas.openxmlformats.org/officeDocument/2006/relationships/hyperlink" Target="https://podminky.urs.cz/item/CS_URS_2025_01/132551101" TargetMode="External" /><Relationship Id="rId9" Type="http://schemas.openxmlformats.org/officeDocument/2006/relationships/hyperlink" Target="https://podminky.urs.cz/item/CS_URS_2025_01/162351143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81351103" TargetMode="External" /><Relationship Id="rId12" Type="http://schemas.openxmlformats.org/officeDocument/2006/relationships/hyperlink" Target="https://podminky.urs.cz/item/CS_URS_2025_01/181411121" TargetMode="External" /><Relationship Id="rId13" Type="http://schemas.openxmlformats.org/officeDocument/2006/relationships/hyperlink" Target="https://podminky.urs.cz/item/CS_URS_2025_01/181411141" TargetMode="External" /><Relationship Id="rId14" Type="http://schemas.openxmlformats.org/officeDocument/2006/relationships/hyperlink" Target="https://podminky.urs.cz/item/CS_URS_2025_01/181951116" TargetMode="External" /><Relationship Id="rId15" Type="http://schemas.openxmlformats.org/officeDocument/2006/relationships/hyperlink" Target="https://podminky.urs.cz/item/CS_URS_2025_01/274313711" TargetMode="External" /><Relationship Id="rId16" Type="http://schemas.openxmlformats.org/officeDocument/2006/relationships/hyperlink" Target="https://podminky.urs.cz/item/CS_URS_2025_01/274351121" TargetMode="External" /><Relationship Id="rId17" Type="http://schemas.openxmlformats.org/officeDocument/2006/relationships/hyperlink" Target="https://podminky.urs.cz/item/CS_URS_2025_01/274351122" TargetMode="External" /><Relationship Id="rId18" Type="http://schemas.openxmlformats.org/officeDocument/2006/relationships/hyperlink" Target="https://podminky.urs.cz/item/CS_URS_2025_01/275313711" TargetMode="External" /><Relationship Id="rId19" Type="http://schemas.openxmlformats.org/officeDocument/2006/relationships/hyperlink" Target="https://podminky.urs.cz/item/CS_URS_2025_01/275351121" TargetMode="External" /><Relationship Id="rId20" Type="http://schemas.openxmlformats.org/officeDocument/2006/relationships/hyperlink" Target="https://podminky.urs.cz/item/CS_URS_2025_01/275351122" TargetMode="External" /><Relationship Id="rId21" Type="http://schemas.openxmlformats.org/officeDocument/2006/relationships/hyperlink" Target="https://podminky.urs.cz/item/CS_URS_2025_01/327122111" TargetMode="External" /><Relationship Id="rId22" Type="http://schemas.openxmlformats.org/officeDocument/2006/relationships/hyperlink" Target="https://podminky.urs.cz/item/CS_URS_2025_01/327122112" TargetMode="External" /><Relationship Id="rId23" Type="http://schemas.openxmlformats.org/officeDocument/2006/relationships/hyperlink" Target="https://podminky.urs.cz/item/CS_URS_2025_01/327122113" TargetMode="External" /><Relationship Id="rId24" Type="http://schemas.openxmlformats.org/officeDocument/2006/relationships/hyperlink" Target="https://podminky.urs.cz/item/CS_URS_2025_01/327122114" TargetMode="External" /><Relationship Id="rId25" Type="http://schemas.openxmlformats.org/officeDocument/2006/relationships/hyperlink" Target="https://podminky.urs.cz/item/CS_URS_2025_01/327122212" TargetMode="External" /><Relationship Id="rId26" Type="http://schemas.openxmlformats.org/officeDocument/2006/relationships/hyperlink" Target="https://podminky.urs.cz/item/CS_URS_2025_01/564851111" TargetMode="External" /><Relationship Id="rId27" Type="http://schemas.openxmlformats.org/officeDocument/2006/relationships/hyperlink" Target="https://podminky.urs.cz/item/CS_URS_2025_01/597961111" TargetMode="External" /><Relationship Id="rId28" Type="http://schemas.openxmlformats.org/officeDocument/2006/relationships/hyperlink" Target="https://podminky.urs.cz/item/CS_URS_2025_01/631311214" TargetMode="External" /><Relationship Id="rId29" Type="http://schemas.openxmlformats.org/officeDocument/2006/relationships/hyperlink" Target="https://podminky.urs.cz/item/CS_URS_2025_01/631311224" TargetMode="External" /><Relationship Id="rId30" Type="http://schemas.openxmlformats.org/officeDocument/2006/relationships/hyperlink" Target="https://podminky.urs.cz/item/CS_URS_2025_01/631319022" TargetMode="External" /><Relationship Id="rId31" Type="http://schemas.openxmlformats.org/officeDocument/2006/relationships/hyperlink" Target="https://podminky.urs.cz/item/CS_URS_2025_01/631319173" TargetMode="External" /><Relationship Id="rId32" Type="http://schemas.openxmlformats.org/officeDocument/2006/relationships/hyperlink" Target="https://podminky.urs.cz/item/CS_URS_2025_01/631351101" TargetMode="External" /><Relationship Id="rId33" Type="http://schemas.openxmlformats.org/officeDocument/2006/relationships/hyperlink" Target="https://podminky.urs.cz/item/CS_URS_2025_01/631351102" TargetMode="External" /><Relationship Id="rId34" Type="http://schemas.openxmlformats.org/officeDocument/2006/relationships/hyperlink" Target="https://podminky.urs.cz/item/CS_URS_2025_01/631362021" TargetMode="External" /><Relationship Id="rId35" Type="http://schemas.openxmlformats.org/officeDocument/2006/relationships/hyperlink" Target="https://podminky.urs.cz/item/CS_URS_2025_01/632450133" TargetMode="External" /><Relationship Id="rId36" Type="http://schemas.openxmlformats.org/officeDocument/2006/relationships/hyperlink" Target="https://podminky.urs.cz/item/CS_URS_2025_01/634611111" TargetMode="External" /><Relationship Id="rId37" Type="http://schemas.openxmlformats.org/officeDocument/2006/relationships/hyperlink" Target="https://podminky.urs.cz/item/CS_URS_2025_01/871313120" TargetMode="External" /><Relationship Id="rId38" Type="http://schemas.openxmlformats.org/officeDocument/2006/relationships/hyperlink" Target="https://podminky.urs.cz/item/CS_URS_2025_01/894201121" TargetMode="External" /><Relationship Id="rId39" Type="http://schemas.openxmlformats.org/officeDocument/2006/relationships/hyperlink" Target="https://podminky.urs.cz/item/CS_URS_2025_01/894201221" TargetMode="External" /><Relationship Id="rId40" Type="http://schemas.openxmlformats.org/officeDocument/2006/relationships/hyperlink" Target="https://podminky.urs.cz/item/CS_URS_2025_01/894201293" TargetMode="External" /><Relationship Id="rId41" Type="http://schemas.openxmlformats.org/officeDocument/2006/relationships/hyperlink" Target="https://podminky.urs.cz/item/CS_URS_2025_01/894812111" TargetMode="External" /><Relationship Id="rId42" Type="http://schemas.openxmlformats.org/officeDocument/2006/relationships/hyperlink" Target="https://podminky.urs.cz/item/CS_URS_2025_01/894812132" TargetMode="External" /><Relationship Id="rId43" Type="http://schemas.openxmlformats.org/officeDocument/2006/relationships/hyperlink" Target="https://podminky.urs.cz/item/CS_URS_2025_01/894812149" TargetMode="External" /><Relationship Id="rId44" Type="http://schemas.openxmlformats.org/officeDocument/2006/relationships/hyperlink" Target="https://podminky.urs.cz/item/CS_URS_2025_01/894812171" TargetMode="External" /><Relationship Id="rId45" Type="http://schemas.openxmlformats.org/officeDocument/2006/relationships/hyperlink" Target="https://podminky.urs.cz/item/CS_URS_2025_01/899102112" TargetMode="External" /><Relationship Id="rId46" Type="http://schemas.openxmlformats.org/officeDocument/2006/relationships/hyperlink" Target="https://podminky.urs.cz/item/CS_URS_2025_01/899102112" TargetMode="External" /><Relationship Id="rId47" Type="http://schemas.openxmlformats.org/officeDocument/2006/relationships/hyperlink" Target="https://podminky.urs.cz/item/CS_URS_2025_01/916371215" TargetMode="External" /><Relationship Id="rId48" Type="http://schemas.openxmlformats.org/officeDocument/2006/relationships/hyperlink" Target="https://podminky.urs.cz/item/CS_URS_2025_01/997013861" TargetMode="External" /><Relationship Id="rId49" Type="http://schemas.openxmlformats.org/officeDocument/2006/relationships/hyperlink" Target="https://podminky.urs.cz/item/CS_URS_2025_01/997231111" TargetMode="External" /><Relationship Id="rId50" Type="http://schemas.openxmlformats.org/officeDocument/2006/relationships/hyperlink" Target="https://podminky.urs.cz/item/CS_URS_2025_01/997231119" TargetMode="External" /><Relationship Id="rId51" Type="http://schemas.openxmlformats.org/officeDocument/2006/relationships/hyperlink" Target="https://podminky.urs.cz/item/CS_URS_2025_01/998152111" TargetMode="External" /><Relationship Id="rId52" Type="http://schemas.openxmlformats.org/officeDocument/2006/relationships/hyperlink" Target="https://podminky.urs.cz/item/CS_URS_2025_01/741122016" TargetMode="External" /><Relationship Id="rId53" Type="http://schemas.openxmlformats.org/officeDocument/2006/relationships/hyperlink" Target="https://podminky.urs.cz/item/CS_URS_2025_01/741311002" TargetMode="External" /><Relationship Id="rId54" Type="http://schemas.openxmlformats.org/officeDocument/2006/relationships/hyperlink" Target="https://podminky.urs.cz/item/CS_URS_2025_01/741313083" TargetMode="External" /><Relationship Id="rId55" Type="http://schemas.openxmlformats.org/officeDocument/2006/relationships/hyperlink" Target="https://podminky.urs.cz/item/CS_URS_2025_01/741320101" TargetMode="External" /><Relationship Id="rId56" Type="http://schemas.openxmlformats.org/officeDocument/2006/relationships/hyperlink" Target="https://podminky.urs.cz/item/CS_URS_2025_01/741321003" TargetMode="External" /><Relationship Id="rId57" Type="http://schemas.openxmlformats.org/officeDocument/2006/relationships/hyperlink" Target="https://podminky.urs.cz/item/CS_URS_2025_01/741372065" TargetMode="External" /><Relationship Id="rId58" Type="http://schemas.openxmlformats.org/officeDocument/2006/relationships/hyperlink" Target="https://podminky.urs.cz/item/CS_URS_2025_01/767995114" TargetMode="External" /><Relationship Id="rId59" Type="http://schemas.openxmlformats.org/officeDocument/2006/relationships/hyperlink" Target="https://podminky.urs.cz/item/CS_URS_2025_01/998767101" TargetMode="External" /><Relationship Id="rId60" Type="http://schemas.openxmlformats.org/officeDocument/2006/relationships/hyperlink" Target="https://podminky.urs.cz/item/CS_URS_2025_01/771111011" TargetMode="External" /><Relationship Id="rId61" Type="http://schemas.openxmlformats.org/officeDocument/2006/relationships/hyperlink" Target="https://podminky.urs.cz/item/CS_URS_2025_01/771121011" TargetMode="External" /><Relationship Id="rId62" Type="http://schemas.openxmlformats.org/officeDocument/2006/relationships/hyperlink" Target="https://podminky.urs.cz/item/CS_URS_2025_01/771121027" TargetMode="External" /><Relationship Id="rId63" Type="http://schemas.openxmlformats.org/officeDocument/2006/relationships/hyperlink" Target="https://podminky.urs.cz/item/CS_URS_2025_01/771474114" TargetMode="External" /><Relationship Id="rId64" Type="http://schemas.openxmlformats.org/officeDocument/2006/relationships/hyperlink" Target="https://podminky.urs.cz/item/CS_URS_2025_01/771574413" TargetMode="External" /><Relationship Id="rId65" Type="http://schemas.openxmlformats.org/officeDocument/2006/relationships/hyperlink" Target="https://podminky.urs.cz/item/CS_URS_2025_01/998771101" TargetMode="External" /><Relationship Id="rId66" Type="http://schemas.openxmlformats.org/officeDocument/2006/relationships/hyperlink" Target="https://podminky.urs.cz/item/CS_URS_2025_01/783301311" TargetMode="External" /><Relationship Id="rId67" Type="http://schemas.openxmlformats.org/officeDocument/2006/relationships/hyperlink" Target="https://podminky.urs.cz/item/CS_URS_2025_01/783314101" TargetMode="External" /><Relationship Id="rId68" Type="http://schemas.openxmlformats.org/officeDocument/2006/relationships/hyperlink" Target="https://podminky.urs.cz/item/CS_URS_2025_01/783315101" TargetMode="External" /><Relationship Id="rId69" Type="http://schemas.openxmlformats.org/officeDocument/2006/relationships/hyperlink" Target="https://podminky.urs.cz/item/CS_URS_2025_01/783317101" TargetMode="External" /><Relationship Id="rId70" Type="http://schemas.openxmlformats.org/officeDocument/2006/relationships/hyperlink" Target="https://podminky.urs.cz/item/CS_URS_2025_01/210812011" TargetMode="External" /><Relationship Id="rId71" Type="http://schemas.openxmlformats.org/officeDocument/2006/relationships/hyperlink" Target="https://podminky.urs.cz/item/CS_URS_2025_01/460171115" TargetMode="External" /><Relationship Id="rId72" Type="http://schemas.openxmlformats.org/officeDocument/2006/relationships/hyperlink" Target="https://podminky.urs.cz/item/CS_URS_2025_01/460451124" TargetMode="External" /><Relationship Id="rId73" Type="http://schemas.openxmlformats.org/officeDocument/2006/relationships/hyperlink" Target="https://podminky.urs.cz/item/CS_URS_2025_01/460661111" TargetMode="External" /><Relationship Id="rId74" Type="http://schemas.openxmlformats.org/officeDocument/2006/relationships/hyperlink" Target="https://podminky.urs.cz/item/CS_URS_2025_01/460671112" TargetMode="External" /><Relationship Id="rId7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31351100" TargetMode="External" /><Relationship Id="rId3" Type="http://schemas.openxmlformats.org/officeDocument/2006/relationships/hyperlink" Target="https://podminky.urs.cz/item/CS_URS_2025_01/131352502" TargetMode="External" /><Relationship Id="rId4" Type="http://schemas.openxmlformats.org/officeDocument/2006/relationships/hyperlink" Target="https://podminky.urs.cz/item/CS_URS_2025_01/171201231" TargetMode="External" /><Relationship Id="rId5" Type="http://schemas.openxmlformats.org/officeDocument/2006/relationships/hyperlink" Target="https://podminky.urs.cz/item/CS_URS_2025_01/272313711" TargetMode="External" /><Relationship Id="rId6" Type="http://schemas.openxmlformats.org/officeDocument/2006/relationships/hyperlink" Target="https://podminky.urs.cz/item/CS_URS_2025_01/273313811" TargetMode="External" /><Relationship Id="rId7" Type="http://schemas.openxmlformats.org/officeDocument/2006/relationships/hyperlink" Target="https://podminky.urs.cz/item/CS_URS_2025_01/273351121" TargetMode="External" /><Relationship Id="rId8" Type="http://schemas.openxmlformats.org/officeDocument/2006/relationships/hyperlink" Target="https://podminky.urs.cz/item/CS_URS_2025_01/273351122" TargetMode="External" /><Relationship Id="rId9" Type="http://schemas.openxmlformats.org/officeDocument/2006/relationships/hyperlink" Target="https://podminky.urs.cz/item/CS_URS_2025_01/273361221" TargetMode="External" /><Relationship Id="rId10" Type="http://schemas.openxmlformats.org/officeDocument/2006/relationships/hyperlink" Target="https://podminky.urs.cz/item/CS_URS_2025_01/275313711" TargetMode="External" /><Relationship Id="rId11" Type="http://schemas.openxmlformats.org/officeDocument/2006/relationships/hyperlink" Target="https://podminky.urs.cz/item/CS_URS_2025_01/275351121" TargetMode="External" /><Relationship Id="rId12" Type="http://schemas.openxmlformats.org/officeDocument/2006/relationships/hyperlink" Target="https://podminky.urs.cz/item/CS_URS_2025_01/275351122" TargetMode="External" /><Relationship Id="rId13" Type="http://schemas.openxmlformats.org/officeDocument/2006/relationships/hyperlink" Target="https://podminky.urs.cz/item/CS_URS_2025_01/279113141" TargetMode="External" /><Relationship Id="rId14" Type="http://schemas.openxmlformats.org/officeDocument/2006/relationships/hyperlink" Target="https://podminky.urs.cz/item/CS_URS_2025_01/279361821" TargetMode="External" /><Relationship Id="rId15" Type="http://schemas.openxmlformats.org/officeDocument/2006/relationships/hyperlink" Target="https://podminky.urs.cz/item/CS_URS_2025_01/311235131" TargetMode="External" /><Relationship Id="rId16" Type="http://schemas.openxmlformats.org/officeDocument/2006/relationships/hyperlink" Target="https://podminky.urs.cz/item/CS_URS_2025_01/337173110" TargetMode="External" /><Relationship Id="rId17" Type="http://schemas.openxmlformats.org/officeDocument/2006/relationships/hyperlink" Target="https://podminky.urs.cz/item/CS_URS_2025_01/342151111" TargetMode="External" /><Relationship Id="rId18" Type="http://schemas.openxmlformats.org/officeDocument/2006/relationships/hyperlink" Target="https://podminky.urs.cz/item/CS_URS_2025_01/417321414" TargetMode="External" /><Relationship Id="rId19" Type="http://schemas.openxmlformats.org/officeDocument/2006/relationships/hyperlink" Target="https://podminky.urs.cz/item/CS_URS_2025_01/417351115" TargetMode="External" /><Relationship Id="rId20" Type="http://schemas.openxmlformats.org/officeDocument/2006/relationships/hyperlink" Target="https://podminky.urs.cz/item/CS_URS_2025_01/417351116" TargetMode="External" /><Relationship Id="rId21" Type="http://schemas.openxmlformats.org/officeDocument/2006/relationships/hyperlink" Target="https://podminky.urs.cz/item/CS_URS_2025_01/417361821" TargetMode="External" /><Relationship Id="rId22" Type="http://schemas.openxmlformats.org/officeDocument/2006/relationships/hyperlink" Target="https://podminky.urs.cz/item/CS_URS_2025_01/444151111" TargetMode="External" /><Relationship Id="rId23" Type="http://schemas.openxmlformats.org/officeDocument/2006/relationships/hyperlink" Target="https://podminky.urs.cz/item/CS_URS_2025_01/642942951" TargetMode="External" /><Relationship Id="rId24" Type="http://schemas.openxmlformats.org/officeDocument/2006/relationships/hyperlink" Target="https://podminky.urs.cz/item/CS_URS_2025_01/766660002" TargetMode="External" /><Relationship Id="rId25" Type="http://schemas.openxmlformats.org/officeDocument/2006/relationships/hyperlink" Target="https://podminky.urs.cz/item/CS_URS_2025_01/962032230" TargetMode="External" /><Relationship Id="rId26" Type="http://schemas.openxmlformats.org/officeDocument/2006/relationships/hyperlink" Target="https://podminky.urs.cz/item/CS_URS_2025_01/965049112" TargetMode="External" /><Relationship Id="rId27" Type="http://schemas.openxmlformats.org/officeDocument/2006/relationships/hyperlink" Target="https://podminky.urs.cz/item/CS_URS_2025_01/997002511" TargetMode="External" /><Relationship Id="rId28" Type="http://schemas.openxmlformats.org/officeDocument/2006/relationships/hyperlink" Target="https://podminky.urs.cz/item/CS_URS_2025_01/997002519" TargetMode="External" /><Relationship Id="rId29" Type="http://schemas.openxmlformats.org/officeDocument/2006/relationships/hyperlink" Target="https://podminky.urs.cz/item/CS_URS_2025_01/997013111" TargetMode="External" /><Relationship Id="rId30" Type="http://schemas.openxmlformats.org/officeDocument/2006/relationships/hyperlink" Target="https://podminky.urs.cz/item/CS_URS_2025_01/997013501" TargetMode="External" /><Relationship Id="rId31" Type="http://schemas.openxmlformats.org/officeDocument/2006/relationships/hyperlink" Target="https://podminky.urs.cz/item/CS_URS_2025_01/997013509" TargetMode="External" /><Relationship Id="rId32" Type="http://schemas.openxmlformats.org/officeDocument/2006/relationships/hyperlink" Target="https://podminky.urs.cz/item/CS_URS_2025_01/997013631" TargetMode="External" /><Relationship Id="rId33" Type="http://schemas.openxmlformats.org/officeDocument/2006/relationships/hyperlink" Target="https://podminky.urs.cz/item/CS_URS_2025_01/998721101" TargetMode="External" /><Relationship Id="rId34" Type="http://schemas.openxmlformats.org/officeDocument/2006/relationships/hyperlink" Target="https://podminky.urs.cz/item/CS_URS_2025_01/998722101" TargetMode="External" /><Relationship Id="rId35" Type="http://schemas.openxmlformats.org/officeDocument/2006/relationships/hyperlink" Target="https://podminky.urs.cz/item/CS_URS_2025_01/725112023" TargetMode="External" /><Relationship Id="rId36" Type="http://schemas.openxmlformats.org/officeDocument/2006/relationships/hyperlink" Target="https://podminky.urs.cz/item/CS_URS_2025_01/725211681" TargetMode="External" /><Relationship Id="rId37" Type="http://schemas.openxmlformats.org/officeDocument/2006/relationships/hyperlink" Target="https://podminky.urs.cz/item/CS_URS_2025_01/725291668" TargetMode="External" /><Relationship Id="rId38" Type="http://schemas.openxmlformats.org/officeDocument/2006/relationships/hyperlink" Target="https://podminky.urs.cz/item/CS_URS_2025_01/725291669" TargetMode="External" /><Relationship Id="rId39" Type="http://schemas.openxmlformats.org/officeDocument/2006/relationships/hyperlink" Target="https://podminky.urs.cz/item/CS_URS_2025_01/725291670" TargetMode="External" /><Relationship Id="rId40" Type="http://schemas.openxmlformats.org/officeDocument/2006/relationships/hyperlink" Target="https://podminky.urs.cz/item/CS_URS_2025_01/998725101" TargetMode="External" /><Relationship Id="rId41" Type="http://schemas.openxmlformats.org/officeDocument/2006/relationships/hyperlink" Target="https://podminky.urs.cz/item/CS_URS_2025_01/726131043" TargetMode="External" /><Relationship Id="rId42" Type="http://schemas.openxmlformats.org/officeDocument/2006/relationships/hyperlink" Target="https://podminky.urs.cz/item/CS_URS_2025_01/998726111" TargetMode="External" /><Relationship Id="rId43" Type="http://schemas.openxmlformats.org/officeDocument/2006/relationships/hyperlink" Target="https://podminky.urs.cz/item/CS_URS_2025_01/998735101" TargetMode="External" /><Relationship Id="rId44" Type="http://schemas.openxmlformats.org/officeDocument/2006/relationships/hyperlink" Target="https://podminky.urs.cz/item/CS_URS_2025_01/741122015" TargetMode="External" /><Relationship Id="rId45" Type="http://schemas.openxmlformats.org/officeDocument/2006/relationships/hyperlink" Target="https://podminky.urs.cz/item/CS_URS_2025_01/741122016" TargetMode="External" /><Relationship Id="rId46" Type="http://schemas.openxmlformats.org/officeDocument/2006/relationships/hyperlink" Target="https://podminky.urs.cz/item/CS_URS_2025_01/741210001" TargetMode="External" /><Relationship Id="rId47" Type="http://schemas.openxmlformats.org/officeDocument/2006/relationships/hyperlink" Target="https://podminky.urs.cz/item/CS_URS_2025_01/741310101" TargetMode="External" /><Relationship Id="rId48" Type="http://schemas.openxmlformats.org/officeDocument/2006/relationships/hyperlink" Target="https://podminky.urs.cz/item/CS_URS_2025_01/741313002" TargetMode="External" /><Relationship Id="rId49" Type="http://schemas.openxmlformats.org/officeDocument/2006/relationships/hyperlink" Target="https://podminky.urs.cz/item/CS_URS_2025_01/741320101" TargetMode="External" /><Relationship Id="rId50" Type="http://schemas.openxmlformats.org/officeDocument/2006/relationships/hyperlink" Target="https://podminky.urs.cz/item/CS_URS_2025_01/741321003" TargetMode="External" /><Relationship Id="rId51" Type="http://schemas.openxmlformats.org/officeDocument/2006/relationships/hyperlink" Target="https://podminky.urs.cz/item/CS_URS_2025_01/741372062" TargetMode="External" /><Relationship Id="rId52" Type="http://schemas.openxmlformats.org/officeDocument/2006/relationships/hyperlink" Target="https://podminky.urs.cz/item/CS_URS_2025_01/741810001" TargetMode="External" /><Relationship Id="rId53" Type="http://schemas.openxmlformats.org/officeDocument/2006/relationships/hyperlink" Target="https://podminky.urs.cz/item/CS_URS_2025_01/998741101" TargetMode="External" /><Relationship Id="rId54" Type="http://schemas.openxmlformats.org/officeDocument/2006/relationships/hyperlink" Target="https://podminky.urs.cz/item/CS_URS_2025_01/751616025" TargetMode="External" /><Relationship Id="rId55" Type="http://schemas.openxmlformats.org/officeDocument/2006/relationships/hyperlink" Target="https://podminky.urs.cz/item/CS_URS_2025_01/998751101" TargetMode="External" /><Relationship Id="rId56" Type="http://schemas.openxmlformats.org/officeDocument/2006/relationships/hyperlink" Target="https://podminky.urs.cz/item/CS_URS_2025_01/764111651" TargetMode="External" /><Relationship Id="rId57" Type="http://schemas.openxmlformats.org/officeDocument/2006/relationships/hyperlink" Target="https://podminky.urs.cz/item/CS_URS_2025_01/764212662" TargetMode="External" /><Relationship Id="rId58" Type="http://schemas.openxmlformats.org/officeDocument/2006/relationships/hyperlink" Target="https://podminky.urs.cz/item/CS_URS_2025_01/764214603" TargetMode="External" /><Relationship Id="rId59" Type="http://schemas.openxmlformats.org/officeDocument/2006/relationships/hyperlink" Target="https://podminky.urs.cz/item/CS_URS_2025_01/764311603" TargetMode="External" /><Relationship Id="rId60" Type="http://schemas.openxmlformats.org/officeDocument/2006/relationships/hyperlink" Target="https://podminky.urs.cz/item/CS_URS_2025_01/998764101" TargetMode="External" /><Relationship Id="rId61" Type="http://schemas.openxmlformats.org/officeDocument/2006/relationships/hyperlink" Target="https://podminky.urs.cz/item/CS_URS_2025_01/766422343" TargetMode="External" /><Relationship Id="rId62" Type="http://schemas.openxmlformats.org/officeDocument/2006/relationships/hyperlink" Target="https://podminky.urs.cz/item/CS_URS_2025_01/998766101" TargetMode="External" /><Relationship Id="rId63" Type="http://schemas.openxmlformats.org/officeDocument/2006/relationships/hyperlink" Target="https://podminky.urs.cz/item/CS_URS_2025_01/767490103" TargetMode="External" /><Relationship Id="rId64" Type="http://schemas.openxmlformats.org/officeDocument/2006/relationships/hyperlink" Target="https://podminky.urs.cz/item/CS_URS_2025_01/998767101" TargetMode="External" /><Relationship Id="rId65" Type="http://schemas.openxmlformats.org/officeDocument/2006/relationships/hyperlink" Target="https://podminky.urs.cz/item/CS_URS_2025_01/771111011" TargetMode="External" /><Relationship Id="rId66" Type="http://schemas.openxmlformats.org/officeDocument/2006/relationships/hyperlink" Target="https://podminky.urs.cz/item/CS_URS_2025_01/771121011" TargetMode="External" /><Relationship Id="rId67" Type="http://schemas.openxmlformats.org/officeDocument/2006/relationships/hyperlink" Target="https://podminky.urs.cz/item/CS_URS_2025_01/771151013" TargetMode="External" /><Relationship Id="rId68" Type="http://schemas.openxmlformats.org/officeDocument/2006/relationships/hyperlink" Target="https://podminky.urs.cz/item/CS_URS_2025_01/771574413" TargetMode="External" /><Relationship Id="rId69" Type="http://schemas.openxmlformats.org/officeDocument/2006/relationships/hyperlink" Target="https://podminky.urs.cz/item/CS_URS_2025_01/771591112" TargetMode="External" /><Relationship Id="rId70" Type="http://schemas.openxmlformats.org/officeDocument/2006/relationships/hyperlink" Target="https://podminky.urs.cz/item/CS_URS_2025_01/771591241" TargetMode="External" /><Relationship Id="rId71" Type="http://schemas.openxmlformats.org/officeDocument/2006/relationships/hyperlink" Target="https://podminky.urs.cz/item/CS_URS_2025_01/771591264" TargetMode="External" /><Relationship Id="rId72" Type="http://schemas.openxmlformats.org/officeDocument/2006/relationships/hyperlink" Target="https://podminky.urs.cz/item/CS_URS_2025_01/998771101" TargetMode="External" /><Relationship Id="rId73" Type="http://schemas.openxmlformats.org/officeDocument/2006/relationships/hyperlink" Target="https://podminky.urs.cz/item/CS_URS_2025_01/783314101" TargetMode="External" /><Relationship Id="rId74" Type="http://schemas.openxmlformats.org/officeDocument/2006/relationships/hyperlink" Target="https://podminky.urs.cz/item/CS_URS_2025_01/783301311" TargetMode="External" /><Relationship Id="rId75" Type="http://schemas.openxmlformats.org/officeDocument/2006/relationships/hyperlink" Target="https://podminky.urs.cz/item/CS_URS_2025_01/783315101" TargetMode="External" /><Relationship Id="rId76" Type="http://schemas.openxmlformats.org/officeDocument/2006/relationships/hyperlink" Target="https://podminky.urs.cz/item/CS_URS_2025_01/783317101" TargetMode="External" /><Relationship Id="rId77" Type="http://schemas.openxmlformats.org/officeDocument/2006/relationships/hyperlink" Target="https://podminky.urs.cz/item/CS_URS_2025_01/784111001" TargetMode="External" /><Relationship Id="rId78" Type="http://schemas.openxmlformats.org/officeDocument/2006/relationships/hyperlink" Target="https://podminky.urs.cz/item/CS_URS_2025_01/784111011" TargetMode="External" /><Relationship Id="rId79" Type="http://schemas.openxmlformats.org/officeDocument/2006/relationships/hyperlink" Target="https://podminky.urs.cz/item/CS_URS_2025_01/784171001" TargetMode="External" /><Relationship Id="rId80" Type="http://schemas.openxmlformats.org/officeDocument/2006/relationships/hyperlink" Target="https://podminky.urs.cz/item/CS_URS_2025_01/784171101" TargetMode="External" /><Relationship Id="rId81" Type="http://schemas.openxmlformats.org/officeDocument/2006/relationships/hyperlink" Target="https://podminky.urs.cz/item/CS_URS_2025_01/784181101" TargetMode="External" /><Relationship Id="rId82" Type="http://schemas.openxmlformats.org/officeDocument/2006/relationships/hyperlink" Target="https://podminky.urs.cz/item/CS_URS_2025_01/784211111" TargetMode="External" /><Relationship Id="rId8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551102" TargetMode="External" /><Relationship Id="rId2" Type="http://schemas.openxmlformats.org/officeDocument/2006/relationships/hyperlink" Target="https://podminky.urs.cz/item/CS_URS_2025_01/162351143" TargetMode="External" /><Relationship Id="rId3" Type="http://schemas.openxmlformats.org/officeDocument/2006/relationships/hyperlink" Target="https://podminky.urs.cz/item/CS_URS_2025_01/162751157" TargetMode="External" /><Relationship Id="rId4" Type="http://schemas.openxmlformats.org/officeDocument/2006/relationships/hyperlink" Target="https://podminky.urs.cz/item/CS_URS_2025_01/162751159" TargetMode="External" /><Relationship Id="rId5" Type="http://schemas.openxmlformats.org/officeDocument/2006/relationships/hyperlink" Target="https://podminky.urs.cz/item/CS_URS_2025_01/171151103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871161141" TargetMode="External" /><Relationship Id="rId8" Type="http://schemas.openxmlformats.org/officeDocument/2006/relationships/hyperlink" Target="https://podminky.urs.cz/item/CS_URS_2025_01/998276101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113-25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Přístavba recepce a úpravy atria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Velké Březno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16. 3. 2025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Domov Velké Březno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Ing.arch. Daniel Zygula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Ing.arch. Daniel Zygula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70</v>
      </c>
      <c r="BT54" s="111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112" t="s">
        <v>74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'113-25 - Přístavba recepc...'!J28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75</v>
      </c>
      <c r="AR55" s="119"/>
      <c r="AS55" s="120">
        <v>0</v>
      </c>
      <c r="AT55" s="121">
        <f>ROUND(SUM(AV55:AW55),2)</f>
        <v>0</v>
      </c>
      <c r="AU55" s="122">
        <f>'113-25 - Přístavba recepc...'!P78</f>
        <v>0</v>
      </c>
      <c r="AV55" s="121">
        <f>'113-25 - Přístavba recepc...'!J31</f>
        <v>0</v>
      </c>
      <c r="AW55" s="121">
        <f>'113-25 - Přístavba recepc...'!J32</f>
        <v>0</v>
      </c>
      <c r="AX55" s="121">
        <f>'113-25 - Přístavba recepc...'!J33</f>
        <v>0</v>
      </c>
      <c r="AY55" s="121">
        <f>'113-25 - Přístavba recepc...'!J34</f>
        <v>0</v>
      </c>
      <c r="AZ55" s="121">
        <f>'113-25 - Přístavba recepc...'!F31</f>
        <v>0</v>
      </c>
      <c r="BA55" s="121">
        <f>'113-25 - Přístavba recepc...'!F32</f>
        <v>0</v>
      </c>
      <c r="BB55" s="121">
        <f>'113-25 - Přístavba recepc...'!F33</f>
        <v>0</v>
      </c>
      <c r="BC55" s="121">
        <f>'113-25 - Přístavba recepc...'!F34</f>
        <v>0</v>
      </c>
      <c r="BD55" s="123">
        <f>'113-25 - Přístavba recepc...'!F35</f>
        <v>0</v>
      </c>
      <c r="BE55" s="7"/>
      <c r="BT55" s="124" t="s">
        <v>76</v>
      </c>
      <c r="BU55" s="124" t="s">
        <v>77</v>
      </c>
      <c r="BV55" s="124" t="s">
        <v>72</v>
      </c>
      <c r="BW55" s="124" t="s">
        <v>5</v>
      </c>
      <c r="BX55" s="124" t="s">
        <v>73</v>
      </c>
      <c r="CL55" s="124" t="s">
        <v>19</v>
      </c>
    </row>
    <row r="56" s="7" customFormat="1" ht="24.75" customHeight="1">
      <c r="A56" s="112" t="s">
        <v>74</v>
      </c>
      <c r="B56" s="113"/>
      <c r="C56" s="114"/>
      <c r="D56" s="115" t="s">
        <v>78</v>
      </c>
      <c r="E56" s="115"/>
      <c r="F56" s="115"/>
      <c r="G56" s="115"/>
      <c r="H56" s="115"/>
      <c r="I56" s="116"/>
      <c r="J56" s="115" t="s">
        <v>79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'113-25-01 - Atrium, úprav...'!J30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75</v>
      </c>
      <c r="AR56" s="119"/>
      <c r="AS56" s="120">
        <v>0</v>
      </c>
      <c r="AT56" s="121">
        <f>ROUND(SUM(AV56:AW56),2)</f>
        <v>0</v>
      </c>
      <c r="AU56" s="122">
        <f>'113-25-01 - Atrium, úprav...'!P99</f>
        <v>0</v>
      </c>
      <c r="AV56" s="121">
        <f>'113-25-01 - Atrium, úprav...'!J33</f>
        <v>0</v>
      </c>
      <c r="AW56" s="121">
        <f>'113-25-01 - Atrium, úprav...'!J34</f>
        <v>0</v>
      </c>
      <c r="AX56" s="121">
        <f>'113-25-01 - Atrium, úprav...'!J35</f>
        <v>0</v>
      </c>
      <c r="AY56" s="121">
        <f>'113-25-01 - Atrium, úprav...'!J36</f>
        <v>0</v>
      </c>
      <c r="AZ56" s="121">
        <f>'113-25-01 - Atrium, úprav...'!F33</f>
        <v>0</v>
      </c>
      <c r="BA56" s="121">
        <f>'113-25-01 - Atrium, úprav...'!F34</f>
        <v>0</v>
      </c>
      <c r="BB56" s="121">
        <f>'113-25-01 - Atrium, úprav...'!F35</f>
        <v>0</v>
      </c>
      <c r="BC56" s="121">
        <f>'113-25-01 - Atrium, úprav...'!F36</f>
        <v>0</v>
      </c>
      <c r="BD56" s="123">
        <f>'113-25-01 - Atrium, úprav...'!F37</f>
        <v>0</v>
      </c>
      <c r="BE56" s="7"/>
      <c r="BT56" s="124" t="s">
        <v>76</v>
      </c>
      <c r="BV56" s="124" t="s">
        <v>72</v>
      </c>
      <c r="BW56" s="124" t="s">
        <v>80</v>
      </c>
      <c r="BX56" s="124" t="s">
        <v>5</v>
      </c>
      <c r="CL56" s="124" t="s">
        <v>19</v>
      </c>
      <c r="CM56" s="124" t="s">
        <v>81</v>
      </c>
    </row>
    <row r="57" s="7" customFormat="1" ht="24.75" customHeight="1">
      <c r="A57" s="112" t="s">
        <v>74</v>
      </c>
      <c r="B57" s="113"/>
      <c r="C57" s="114"/>
      <c r="D57" s="115" t="s">
        <v>82</v>
      </c>
      <c r="E57" s="115"/>
      <c r="F57" s="115"/>
      <c r="G57" s="115"/>
      <c r="H57" s="115"/>
      <c r="I57" s="116"/>
      <c r="J57" s="115" t="s">
        <v>83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'113-25-02 - Vstup, recepc...'!J30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75</v>
      </c>
      <c r="AR57" s="119"/>
      <c r="AS57" s="120">
        <v>0</v>
      </c>
      <c r="AT57" s="121">
        <f>ROUND(SUM(AV57:AW57),2)</f>
        <v>0</v>
      </c>
      <c r="AU57" s="122">
        <f>'113-25-02 - Vstup, recepc...'!P102</f>
        <v>0</v>
      </c>
      <c r="AV57" s="121">
        <f>'113-25-02 - Vstup, recepc...'!J33</f>
        <v>0</v>
      </c>
      <c r="AW57" s="121">
        <f>'113-25-02 - Vstup, recepc...'!J34</f>
        <v>0</v>
      </c>
      <c r="AX57" s="121">
        <f>'113-25-02 - Vstup, recepc...'!J35</f>
        <v>0</v>
      </c>
      <c r="AY57" s="121">
        <f>'113-25-02 - Vstup, recepc...'!J36</f>
        <v>0</v>
      </c>
      <c r="AZ57" s="121">
        <f>'113-25-02 - Vstup, recepc...'!F33</f>
        <v>0</v>
      </c>
      <c r="BA57" s="121">
        <f>'113-25-02 - Vstup, recepc...'!F34</f>
        <v>0</v>
      </c>
      <c r="BB57" s="121">
        <f>'113-25-02 - Vstup, recepc...'!F35</f>
        <v>0</v>
      </c>
      <c r="BC57" s="121">
        <f>'113-25-02 - Vstup, recepc...'!F36</f>
        <v>0</v>
      </c>
      <c r="BD57" s="123">
        <f>'113-25-02 - Vstup, recepc...'!F37</f>
        <v>0</v>
      </c>
      <c r="BE57" s="7"/>
      <c r="BT57" s="124" t="s">
        <v>76</v>
      </c>
      <c r="BV57" s="124" t="s">
        <v>72</v>
      </c>
      <c r="BW57" s="124" t="s">
        <v>84</v>
      </c>
      <c r="BX57" s="124" t="s">
        <v>5</v>
      </c>
      <c r="CL57" s="124" t="s">
        <v>19</v>
      </c>
      <c r="CM57" s="124" t="s">
        <v>81</v>
      </c>
    </row>
    <row r="58" s="7" customFormat="1" ht="24.75" customHeight="1">
      <c r="A58" s="112" t="s">
        <v>74</v>
      </c>
      <c r="B58" s="113"/>
      <c r="C58" s="114"/>
      <c r="D58" s="115" t="s">
        <v>85</v>
      </c>
      <c r="E58" s="115"/>
      <c r="F58" s="115"/>
      <c r="G58" s="115"/>
      <c r="H58" s="115"/>
      <c r="I58" s="116"/>
      <c r="J58" s="115" t="s">
        <v>86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'113-25-03 - Retence - INV...'!J30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75</v>
      </c>
      <c r="AR58" s="119"/>
      <c r="AS58" s="125">
        <v>0</v>
      </c>
      <c r="AT58" s="126">
        <f>ROUND(SUM(AV58:AW58),2)</f>
        <v>0</v>
      </c>
      <c r="AU58" s="127">
        <f>'113-25-03 - Retence - INV...'!P85</f>
        <v>0</v>
      </c>
      <c r="AV58" s="126">
        <f>'113-25-03 - Retence - INV...'!J33</f>
        <v>0</v>
      </c>
      <c r="AW58" s="126">
        <f>'113-25-03 - Retence - INV...'!J34</f>
        <v>0</v>
      </c>
      <c r="AX58" s="126">
        <f>'113-25-03 - Retence - INV...'!J35</f>
        <v>0</v>
      </c>
      <c r="AY58" s="126">
        <f>'113-25-03 - Retence - INV...'!J36</f>
        <v>0</v>
      </c>
      <c r="AZ58" s="126">
        <f>'113-25-03 - Retence - INV...'!F33</f>
        <v>0</v>
      </c>
      <c r="BA58" s="126">
        <f>'113-25-03 - Retence - INV...'!F34</f>
        <v>0</v>
      </c>
      <c r="BB58" s="126">
        <f>'113-25-03 - Retence - INV...'!F35</f>
        <v>0</v>
      </c>
      <c r="BC58" s="126">
        <f>'113-25-03 - Retence - INV...'!F36</f>
        <v>0</v>
      </c>
      <c r="BD58" s="128">
        <f>'113-25-03 - Retence - INV...'!F37</f>
        <v>0</v>
      </c>
      <c r="BE58" s="7"/>
      <c r="BT58" s="124" t="s">
        <v>76</v>
      </c>
      <c r="BV58" s="124" t="s">
        <v>72</v>
      </c>
      <c r="BW58" s="124" t="s">
        <v>87</v>
      </c>
      <c r="BX58" s="124" t="s">
        <v>5</v>
      </c>
      <c r="CL58" s="124" t="s">
        <v>19</v>
      </c>
      <c r="CM58" s="124" t="s">
        <v>81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0yN8BeRF0rySvGVIugjtVY0+fpBn3jGDZjiNVenULuY2Gu+oc7WHYN3hZvt3y4wWJ7GbPagWSKbslaAyC+/aPQ==" hashValue="Vh69ga08o1BSfZsF8fD+KY2ifhuNNg8TbF9OCXmhgBTMSoL+1eJQPSjXbuAWfaJaR3fbkk6E2Ze7UMnTvjfZd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113-25 - Přístavba recepc...'!C2" display="/"/>
    <hyperlink ref="A56" location="'113-25-01 - Atrium, úprav...'!C2" display="/"/>
    <hyperlink ref="A57" location="'113-25-02 - Vstup, recepc...'!C2" display="/"/>
    <hyperlink ref="A58" location="'113-25-03 - Retence - IN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81</v>
      </c>
    </row>
    <row r="4" s="1" customFormat="1" ht="24.96" customHeight="1">
      <c r="B4" s="22"/>
      <c r="D4" s="131" t="s">
        <v>88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33" t="s">
        <v>16</v>
      </c>
      <c r="E6" s="40"/>
      <c r="F6" s="40"/>
      <c r="G6" s="40"/>
      <c r="H6" s="40"/>
      <c r="I6" s="40"/>
      <c r="J6" s="40"/>
      <c r="K6" s="40"/>
      <c r="L6" s="13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5" t="s">
        <v>17</v>
      </c>
      <c r="F7" s="40"/>
      <c r="G7" s="40"/>
      <c r="H7" s="40"/>
      <c r="I7" s="40"/>
      <c r="J7" s="40"/>
      <c r="K7" s="40"/>
      <c r="L7" s="13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3" t="s">
        <v>18</v>
      </c>
      <c r="E9" s="40"/>
      <c r="F9" s="136" t="s">
        <v>19</v>
      </c>
      <c r="G9" s="40"/>
      <c r="H9" s="40"/>
      <c r="I9" s="133" t="s">
        <v>20</v>
      </c>
      <c r="J9" s="136" t="s">
        <v>19</v>
      </c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3" t="s">
        <v>21</v>
      </c>
      <c r="E10" s="40"/>
      <c r="F10" s="136" t="s">
        <v>22</v>
      </c>
      <c r="G10" s="40"/>
      <c r="H10" s="40"/>
      <c r="I10" s="133" t="s">
        <v>23</v>
      </c>
      <c r="J10" s="137" t="str">
        <f>'Rekapitulace stavby'!AN8</f>
        <v>16. 3. 2025</v>
      </c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25</v>
      </c>
      <c r="E12" s="40"/>
      <c r="F12" s="40"/>
      <c r="G12" s="40"/>
      <c r="H12" s="40"/>
      <c r="I12" s="133" t="s">
        <v>26</v>
      </c>
      <c r="J12" s="136" t="s">
        <v>19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6" t="s">
        <v>27</v>
      </c>
      <c r="F13" s="40"/>
      <c r="G13" s="40"/>
      <c r="H13" s="40"/>
      <c r="I13" s="133" t="s">
        <v>28</v>
      </c>
      <c r="J13" s="136" t="s">
        <v>19</v>
      </c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3" t="s">
        <v>29</v>
      </c>
      <c r="E15" s="40"/>
      <c r="F15" s="40"/>
      <c r="G15" s="40"/>
      <c r="H15" s="40"/>
      <c r="I15" s="133" t="s">
        <v>26</v>
      </c>
      <c r="J15" s="35" t="str">
        <f>'Rekapitulace stavby'!AN13</f>
        <v>Vyplň údaj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6"/>
      <c r="G16" s="136"/>
      <c r="H16" s="136"/>
      <c r="I16" s="133" t="s">
        <v>28</v>
      </c>
      <c r="J16" s="35" t="str">
        <f>'Rekapitulace stavby'!AN14</f>
        <v>Vyplň údaj</v>
      </c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3" t="s">
        <v>31</v>
      </c>
      <c r="E18" s="40"/>
      <c r="F18" s="40"/>
      <c r="G18" s="40"/>
      <c r="H18" s="40"/>
      <c r="I18" s="133" t="s">
        <v>26</v>
      </c>
      <c r="J18" s="136" t="s">
        <v>19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6" t="s">
        <v>32</v>
      </c>
      <c r="F19" s="40"/>
      <c r="G19" s="40"/>
      <c r="H19" s="40"/>
      <c r="I19" s="133" t="s">
        <v>28</v>
      </c>
      <c r="J19" s="136" t="s">
        <v>19</v>
      </c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3" t="s">
        <v>34</v>
      </c>
      <c r="E21" s="40"/>
      <c r="F21" s="40"/>
      <c r="G21" s="40"/>
      <c r="H21" s="40"/>
      <c r="I21" s="133" t="s">
        <v>26</v>
      </c>
      <c r="J21" s="136" t="s">
        <v>19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6" t="s">
        <v>32</v>
      </c>
      <c r="F22" s="40"/>
      <c r="G22" s="40"/>
      <c r="H22" s="40"/>
      <c r="I22" s="133" t="s">
        <v>28</v>
      </c>
      <c r="J22" s="136" t="s">
        <v>19</v>
      </c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3" t="s">
        <v>35</v>
      </c>
      <c r="E24" s="40"/>
      <c r="F24" s="40"/>
      <c r="G24" s="40"/>
      <c r="H24" s="40"/>
      <c r="I24" s="40"/>
      <c r="J24" s="40"/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8"/>
      <c r="B25" s="139"/>
      <c r="C25" s="138"/>
      <c r="D25" s="138"/>
      <c r="E25" s="140" t="s">
        <v>36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42"/>
      <c r="E27" s="142"/>
      <c r="F27" s="142"/>
      <c r="G27" s="142"/>
      <c r="H27" s="142"/>
      <c r="I27" s="142"/>
      <c r="J27" s="142"/>
      <c r="K27" s="142"/>
      <c r="L27" s="13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3" t="s">
        <v>37</v>
      </c>
      <c r="E28" s="40"/>
      <c r="F28" s="40"/>
      <c r="G28" s="40"/>
      <c r="H28" s="40"/>
      <c r="I28" s="40"/>
      <c r="J28" s="144">
        <f>ROUND(J78, 2)</f>
        <v>0</v>
      </c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5" t="s">
        <v>39</v>
      </c>
      <c r="G30" s="40"/>
      <c r="H30" s="40"/>
      <c r="I30" s="145" t="s">
        <v>38</v>
      </c>
      <c r="J30" s="145" t="s">
        <v>40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6" t="s">
        <v>41</v>
      </c>
      <c r="E31" s="133" t="s">
        <v>42</v>
      </c>
      <c r="F31" s="147">
        <f>ROUND((SUM(BE78:BE93)),  2)</f>
        <v>0</v>
      </c>
      <c r="G31" s="40"/>
      <c r="H31" s="40"/>
      <c r="I31" s="148">
        <v>0.20999999999999999</v>
      </c>
      <c r="J31" s="147">
        <f>ROUND(((SUM(BE78:BE93))*I31),  2)</f>
        <v>0</v>
      </c>
      <c r="K31" s="40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33" t="s">
        <v>43</v>
      </c>
      <c r="F32" s="147">
        <f>ROUND((SUM(BF78:BF93)),  2)</f>
        <v>0</v>
      </c>
      <c r="G32" s="40"/>
      <c r="H32" s="40"/>
      <c r="I32" s="148">
        <v>0.12</v>
      </c>
      <c r="J32" s="147">
        <f>ROUND(((SUM(BF78:BF93))*I32),  2)</f>
        <v>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33" t="s">
        <v>44</v>
      </c>
      <c r="F33" s="147">
        <f>ROUND((SUM(BG78:BG93)),  2)</f>
        <v>0</v>
      </c>
      <c r="G33" s="40"/>
      <c r="H33" s="40"/>
      <c r="I33" s="148">
        <v>0.20999999999999999</v>
      </c>
      <c r="J33" s="147">
        <f>0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33" t="s">
        <v>45</v>
      </c>
      <c r="F34" s="147">
        <f>ROUND((SUM(BH78:BH93)),  2)</f>
        <v>0</v>
      </c>
      <c r="G34" s="40"/>
      <c r="H34" s="40"/>
      <c r="I34" s="148">
        <v>0.12</v>
      </c>
      <c r="J34" s="147">
        <f>0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46</v>
      </c>
      <c r="F35" s="147">
        <f>ROUND((SUM(BI78:BI93)),  2)</f>
        <v>0</v>
      </c>
      <c r="G35" s="40"/>
      <c r="H35" s="40"/>
      <c r="I35" s="148">
        <v>0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9"/>
      <c r="D37" s="150" t="s">
        <v>47</v>
      </c>
      <c r="E37" s="151"/>
      <c r="F37" s="151"/>
      <c r="G37" s="152" t="s">
        <v>48</v>
      </c>
      <c r="H37" s="153" t="s">
        <v>49</v>
      </c>
      <c r="I37" s="151"/>
      <c r="J37" s="154">
        <f>SUM(J28:J35)</f>
        <v>0</v>
      </c>
      <c r="K37" s="155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3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89</v>
      </c>
      <c r="D43" s="42"/>
      <c r="E43" s="42"/>
      <c r="F43" s="42"/>
      <c r="G43" s="42"/>
      <c r="H43" s="42"/>
      <c r="I43" s="42"/>
      <c r="J43" s="42"/>
      <c r="K43" s="42"/>
      <c r="L43" s="134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Přístavba recepce a úpravy atria</v>
      </c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Velké Březno</v>
      </c>
      <c r="G48" s="42"/>
      <c r="H48" s="42"/>
      <c r="I48" s="34" t="s">
        <v>23</v>
      </c>
      <c r="J48" s="74" t="str">
        <f>IF(J10="","",J10)</f>
        <v>16. 3. 2025</v>
      </c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5.65" customHeight="1">
      <c r="A50" s="40"/>
      <c r="B50" s="41"/>
      <c r="C50" s="34" t="s">
        <v>25</v>
      </c>
      <c r="D50" s="42"/>
      <c r="E50" s="42"/>
      <c r="F50" s="29" t="str">
        <f>E13</f>
        <v>Domov Velké Březno</v>
      </c>
      <c r="G50" s="42"/>
      <c r="H50" s="42"/>
      <c r="I50" s="34" t="s">
        <v>31</v>
      </c>
      <c r="J50" s="38" t="str">
        <f>E19</f>
        <v>Ing.arch. Daniel Zygula</v>
      </c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25.6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>Ing.arch. Daniel Zygula</v>
      </c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60" t="s">
        <v>90</v>
      </c>
      <c r="D53" s="161"/>
      <c r="E53" s="161"/>
      <c r="F53" s="161"/>
      <c r="G53" s="161"/>
      <c r="H53" s="161"/>
      <c r="I53" s="161"/>
      <c r="J53" s="162" t="s">
        <v>91</v>
      </c>
      <c r="K53" s="161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3" t="s">
        <v>69</v>
      </c>
      <c r="D55" s="42"/>
      <c r="E55" s="42"/>
      <c r="F55" s="42"/>
      <c r="G55" s="42"/>
      <c r="H55" s="42"/>
      <c r="I55" s="42"/>
      <c r="J55" s="104">
        <f>J78</f>
        <v>0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92</v>
      </c>
    </row>
    <row r="56" s="9" customFormat="1" ht="24.96" customHeight="1">
      <c r="A56" s="9"/>
      <c r="B56" s="164"/>
      <c r="C56" s="165"/>
      <c r="D56" s="166" t="s">
        <v>93</v>
      </c>
      <c r="E56" s="167"/>
      <c r="F56" s="167"/>
      <c r="G56" s="167"/>
      <c r="H56" s="167"/>
      <c r="I56" s="167"/>
      <c r="J56" s="168">
        <f>J79</f>
        <v>0</v>
      </c>
      <c r="K56" s="165"/>
      <c r="L56" s="16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70"/>
      <c r="C57" s="171"/>
      <c r="D57" s="172" t="s">
        <v>94</v>
      </c>
      <c r="E57" s="173"/>
      <c r="F57" s="173"/>
      <c r="G57" s="173"/>
      <c r="H57" s="173"/>
      <c r="I57" s="173"/>
      <c r="J57" s="174">
        <f>J80</f>
        <v>0</v>
      </c>
      <c r="K57" s="171"/>
      <c r="L57" s="175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70"/>
      <c r="C58" s="171"/>
      <c r="D58" s="172" t="s">
        <v>95</v>
      </c>
      <c r="E58" s="173"/>
      <c r="F58" s="173"/>
      <c r="G58" s="173"/>
      <c r="H58" s="173"/>
      <c r="I58" s="173"/>
      <c r="J58" s="174">
        <f>J85</f>
        <v>0</v>
      </c>
      <c r="K58" s="171"/>
      <c r="L58" s="175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70"/>
      <c r="C59" s="171"/>
      <c r="D59" s="172" t="s">
        <v>96</v>
      </c>
      <c r="E59" s="173"/>
      <c r="F59" s="173"/>
      <c r="G59" s="173"/>
      <c r="H59" s="173"/>
      <c r="I59" s="173"/>
      <c r="J59" s="174">
        <f>J88</f>
        <v>0</v>
      </c>
      <c r="K59" s="171"/>
      <c r="L59" s="175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70"/>
      <c r="C60" s="171"/>
      <c r="D60" s="172" t="s">
        <v>97</v>
      </c>
      <c r="E60" s="173"/>
      <c r="F60" s="173"/>
      <c r="G60" s="173"/>
      <c r="H60" s="173"/>
      <c r="I60" s="173"/>
      <c r="J60" s="174">
        <f>J91</f>
        <v>0</v>
      </c>
      <c r="K60" s="171"/>
      <c r="L60" s="175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98</v>
      </c>
      <c r="D67" s="42"/>
      <c r="E67" s="42"/>
      <c r="F67" s="42"/>
      <c r="G67" s="42"/>
      <c r="H67" s="42"/>
      <c r="I67" s="42"/>
      <c r="J67" s="42"/>
      <c r="K67" s="42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71" t="str">
        <f>E7</f>
        <v>Přístavba recepce a úpravy atria</v>
      </c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21</v>
      </c>
      <c r="D72" s="42"/>
      <c r="E72" s="42"/>
      <c r="F72" s="29" t="str">
        <f>F10</f>
        <v>Velké Březno</v>
      </c>
      <c r="G72" s="42"/>
      <c r="H72" s="42"/>
      <c r="I72" s="34" t="s">
        <v>23</v>
      </c>
      <c r="J72" s="74" t="str">
        <f>IF(J10="","",J10)</f>
        <v>16. 3. 2025</v>
      </c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5.65" customHeight="1">
      <c r="A74" s="40"/>
      <c r="B74" s="41"/>
      <c r="C74" s="34" t="s">
        <v>25</v>
      </c>
      <c r="D74" s="42"/>
      <c r="E74" s="42"/>
      <c r="F74" s="29" t="str">
        <f>E13</f>
        <v>Domov Velké Březno</v>
      </c>
      <c r="G74" s="42"/>
      <c r="H74" s="42"/>
      <c r="I74" s="34" t="s">
        <v>31</v>
      </c>
      <c r="J74" s="38" t="str">
        <f>E19</f>
        <v>Ing.arch. Daniel Zygula</v>
      </c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5.65" customHeight="1">
      <c r="A75" s="40"/>
      <c r="B75" s="41"/>
      <c r="C75" s="34" t="s">
        <v>29</v>
      </c>
      <c r="D75" s="42"/>
      <c r="E75" s="42"/>
      <c r="F75" s="29" t="str">
        <f>IF(E16="","",E16)</f>
        <v>Vyplň údaj</v>
      </c>
      <c r="G75" s="42"/>
      <c r="H75" s="42"/>
      <c r="I75" s="34" t="s">
        <v>34</v>
      </c>
      <c r="J75" s="38" t="str">
        <f>E22</f>
        <v>Ing.arch. Daniel Zygula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0.32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1" customFormat="1" ht="29.28" customHeight="1">
      <c r="A77" s="176"/>
      <c r="B77" s="177"/>
      <c r="C77" s="178" t="s">
        <v>99</v>
      </c>
      <c r="D77" s="179" t="s">
        <v>56</v>
      </c>
      <c r="E77" s="179" t="s">
        <v>52</v>
      </c>
      <c r="F77" s="179" t="s">
        <v>53</v>
      </c>
      <c r="G77" s="179" t="s">
        <v>100</v>
      </c>
      <c r="H77" s="179" t="s">
        <v>101</v>
      </c>
      <c r="I77" s="179" t="s">
        <v>102</v>
      </c>
      <c r="J77" s="179" t="s">
        <v>91</v>
      </c>
      <c r="K77" s="180" t="s">
        <v>103</v>
      </c>
      <c r="L77" s="181"/>
      <c r="M77" s="94" t="s">
        <v>19</v>
      </c>
      <c r="N77" s="95" t="s">
        <v>41</v>
      </c>
      <c r="O77" s="95" t="s">
        <v>104</v>
      </c>
      <c r="P77" s="95" t="s">
        <v>105</v>
      </c>
      <c r="Q77" s="95" t="s">
        <v>106</v>
      </c>
      <c r="R77" s="95" t="s">
        <v>107</v>
      </c>
      <c r="S77" s="95" t="s">
        <v>108</v>
      </c>
      <c r="T77" s="96" t="s">
        <v>109</v>
      </c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</row>
    <row r="78" s="2" customFormat="1" ht="22.8" customHeight="1">
      <c r="A78" s="40"/>
      <c r="B78" s="41"/>
      <c r="C78" s="101" t="s">
        <v>110</v>
      </c>
      <c r="D78" s="42"/>
      <c r="E78" s="42"/>
      <c r="F78" s="42"/>
      <c r="G78" s="42"/>
      <c r="H78" s="42"/>
      <c r="I78" s="42"/>
      <c r="J78" s="182">
        <f>BK78</f>
        <v>0</v>
      </c>
      <c r="K78" s="42"/>
      <c r="L78" s="46"/>
      <c r="M78" s="97"/>
      <c r="N78" s="183"/>
      <c r="O78" s="98"/>
      <c r="P78" s="184">
        <f>P79</f>
        <v>0</v>
      </c>
      <c r="Q78" s="98"/>
      <c r="R78" s="184">
        <f>R79</f>
        <v>0</v>
      </c>
      <c r="S78" s="98"/>
      <c r="T78" s="185">
        <f>T79</f>
        <v>0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T78" s="19" t="s">
        <v>70</v>
      </c>
      <c r="AU78" s="19" t="s">
        <v>92</v>
      </c>
      <c r="BK78" s="186">
        <f>BK79</f>
        <v>0</v>
      </c>
    </row>
    <row r="79" s="12" customFormat="1" ht="25.92" customHeight="1">
      <c r="A79" s="12"/>
      <c r="B79" s="187"/>
      <c r="C79" s="188"/>
      <c r="D79" s="189" t="s">
        <v>70</v>
      </c>
      <c r="E79" s="190" t="s">
        <v>111</v>
      </c>
      <c r="F79" s="190" t="s">
        <v>112</v>
      </c>
      <c r="G79" s="188"/>
      <c r="H79" s="188"/>
      <c r="I79" s="191"/>
      <c r="J79" s="192">
        <f>BK79</f>
        <v>0</v>
      </c>
      <c r="K79" s="188"/>
      <c r="L79" s="193"/>
      <c r="M79" s="194"/>
      <c r="N79" s="195"/>
      <c r="O79" s="195"/>
      <c r="P79" s="196">
        <f>P80+P85+P88+P91</f>
        <v>0</v>
      </c>
      <c r="Q79" s="195"/>
      <c r="R79" s="196">
        <f>R80+R85+R88+R91</f>
        <v>0</v>
      </c>
      <c r="S79" s="195"/>
      <c r="T79" s="197">
        <f>T80+T85+T88+T91</f>
        <v>0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R79" s="198" t="s">
        <v>113</v>
      </c>
      <c r="AT79" s="199" t="s">
        <v>70</v>
      </c>
      <c r="AU79" s="199" t="s">
        <v>71</v>
      </c>
      <c r="AY79" s="198" t="s">
        <v>114</v>
      </c>
      <c r="BK79" s="200">
        <f>BK80+BK85+BK88+BK91</f>
        <v>0</v>
      </c>
    </row>
    <row r="80" s="12" customFormat="1" ht="22.8" customHeight="1">
      <c r="A80" s="12"/>
      <c r="B80" s="187"/>
      <c r="C80" s="188"/>
      <c r="D80" s="189" t="s">
        <v>70</v>
      </c>
      <c r="E80" s="201" t="s">
        <v>115</v>
      </c>
      <c r="F80" s="201" t="s">
        <v>116</v>
      </c>
      <c r="G80" s="188"/>
      <c r="H80" s="188"/>
      <c r="I80" s="191"/>
      <c r="J80" s="202">
        <f>BK80</f>
        <v>0</v>
      </c>
      <c r="K80" s="188"/>
      <c r="L80" s="193"/>
      <c r="M80" s="194"/>
      <c r="N80" s="195"/>
      <c r="O80" s="195"/>
      <c r="P80" s="196">
        <f>SUM(P81:P84)</f>
        <v>0</v>
      </c>
      <c r="Q80" s="195"/>
      <c r="R80" s="196">
        <f>SUM(R81:R84)</f>
        <v>0</v>
      </c>
      <c r="S80" s="195"/>
      <c r="T80" s="197">
        <f>SUM(T81:T84)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8" t="s">
        <v>113</v>
      </c>
      <c r="AT80" s="199" t="s">
        <v>70</v>
      </c>
      <c r="AU80" s="199" t="s">
        <v>76</v>
      </c>
      <c r="AY80" s="198" t="s">
        <v>114</v>
      </c>
      <c r="BK80" s="200">
        <f>SUM(BK81:BK84)</f>
        <v>0</v>
      </c>
    </row>
    <row r="81" s="2" customFormat="1" ht="16.5" customHeight="1">
      <c r="A81" s="40"/>
      <c r="B81" s="41"/>
      <c r="C81" s="203" t="s">
        <v>117</v>
      </c>
      <c r="D81" s="203" t="s">
        <v>118</v>
      </c>
      <c r="E81" s="204" t="s">
        <v>119</v>
      </c>
      <c r="F81" s="205" t="s">
        <v>120</v>
      </c>
      <c r="G81" s="206" t="s">
        <v>121</v>
      </c>
      <c r="H81" s="207">
        <v>1</v>
      </c>
      <c r="I81" s="208"/>
      <c r="J81" s="209">
        <f>ROUND(I81*H81,2)</f>
        <v>0</v>
      </c>
      <c r="K81" s="205" t="s">
        <v>122</v>
      </c>
      <c r="L81" s="46"/>
      <c r="M81" s="210" t="s">
        <v>19</v>
      </c>
      <c r="N81" s="211" t="s">
        <v>42</v>
      </c>
      <c r="O81" s="86"/>
      <c r="P81" s="212">
        <f>O81*H81</f>
        <v>0</v>
      </c>
      <c r="Q81" s="212">
        <v>0</v>
      </c>
      <c r="R81" s="212">
        <f>Q81*H81</f>
        <v>0</v>
      </c>
      <c r="S81" s="212">
        <v>0</v>
      </c>
      <c r="T81" s="213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4" t="s">
        <v>123</v>
      </c>
      <c r="AT81" s="214" t="s">
        <v>118</v>
      </c>
      <c r="AU81" s="214" t="s">
        <v>81</v>
      </c>
      <c r="AY81" s="19" t="s">
        <v>114</v>
      </c>
      <c r="BE81" s="215">
        <f>IF(N81="základní",J81,0)</f>
        <v>0</v>
      </c>
      <c r="BF81" s="215">
        <f>IF(N81="snížená",J81,0)</f>
        <v>0</v>
      </c>
      <c r="BG81" s="215">
        <f>IF(N81="zákl. přenesená",J81,0)</f>
        <v>0</v>
      </c>
      <c r="BH81" s="215">
        <f>IF(N81="sníž. přenesená",J81,0)</f>
        <v>0</v>
      </c>
      <c r="BI81" s="215">
        <f>IF(N81="nulová",J81,0)</f>
        <v>0</v>
      </c>
      <c r="BJ81" s="19" t="s">
        <v>76</v>
      </c>
      <c r="BK81" s="215">
        <f>ROUND(I81*H81,2)</f>
        <v>0</v>
      </c>
      <c r="BL81" s="19" t="s">
        <v>123</v>
      </c>
      <c r="BM81" s="214" t="s">
        <v>124</v>
      </c>
    </row>
    <row r="82" s="2" customFormat="1">
      <c r="A82" s="40"/>
      <c r="B82" s="41"/>
      <c r="C82" s="42"/>
      <c r="D82" s="216" t="s">
        <v>125</v>
      </c>
      <c r="E82" s="42"/>
      <c r="F82" s="217" t="s">
        <v>126</v>
      </c>
      <c r="G82" s="42"/>
      <c r="H82" s="42"/>
      <c r="I82" s="218"/>
      <c r="J82" s="42"/>
      <c r="K82" s="42"/>
      <c r="L82" s="46"/>
      <c r="M82" s="219"/>
      <c r="N82" s="220"/>
      <c r="O82" s="86"/>
      <c r="P82" s="86"/>
      <c r="Q82" s="86"/>
      <c r="R82" s="86"/>
      <c r="S82" s="86"/>
      <c r="T82" s="87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125</v>
      </c>
      <c r="AU82" s="19" t="s">
        <v>81</v>
      </c>
    </row>
    <row r="83" s="2" customFormat="1" ht="16.5" customHeight="1">
      <c r="A83" s="40"/>
      <c r="B83" s="41"/>
      <c r="C83" s="203" t="s">
        <v>113</v>
      </c>
      <c r="D83" s="203" t="s">
        <v>118</v>
      </c>
      <c r="E83" s="204" t="s">
        <v>127</v>
      </c>
      <c r="F83" s="205" t="s">
        <v>128</v>
      </c>
      <c r="G83" s="206" t="s">
        <v>121</v>
      </c>
      <c r="H83" s="207">
        <v>1</v>
      </c>
      <c r="I83" s="208"/>
      <c r="J83" s="209">
        <f>ROUND(I83*H83,2)</f>
        <v>0</v>
      </c>
      <c r="K83" s="205" t="s">
        <v>122</v>
      </c>
      <c r="L83" s="46"/>
      <c r="M83" s="210" t="s">
        <v>19</v>
      </c>
      <c r="N83" s="211" t="s">
        <v>42</v>
      </c>
      <c r="O83" s="86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4" t="s">
        <v>123</v>
      </c>
      <c r="AT83" s="214" t="s">
        <v>118</v>
      </c>
      <c r="AU83" s="214" t="s">
        <v>81</v>
      </c>
      <c r="AY83" s="19" t="s">
        <v>114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9" t="s">
        <v>76</v>
      </c>
      <c r="BK83" s="215">
        <f>ROUND(I83*H83,2)</f>
        <v>0</v>
      </c>
      <c r="BL83" s="19" t="s">
        <v>123</v>
      </c>
      <c r="BM83" s="214" t="s">
        <v>129</v>
      </c>
    </row>
    <row r="84" s="2" customFormat="1">
      <c r="A84" s="40"/>
      <c r="B84" s="41"/>
      <c r="C84" s="42"/>
      <c r="D84" s="216" t="s">
        <v>125</v>
      </c>
      <c r="E84" s="42"/>
      <c r="F84" s="217" t="s">
        <v>130</v>
      </c>
      <c r="G84" s="42"/>
      <c r="H84" s="42"/>
      <c r="I84" s="218"/>
      <c r="J84" s="42"/>
      <c r="K84" s="42"/>
      <c r="L84" s="46"/>
      <c r="M84" s="219"/>
      <c r="N84" s="220"/>
      <c r="O84" s="86"/>
      <c r="P84" s="86"/>
      <c r="Q84" s="86"/>
      <c r="R84" s="86"/>
      <c r="S84" s="86"/>
      <c r="T84" s="87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125</v>
      </c>
      <c r="AU84" s="19" t="s">
        <v>81</v>
      </c>
    </row>
    <row r="85" s="12" customFormat="1" ht="22.8" customHeight="1">
      <c r="A85" s="12"/>
      <c r="B85" s="187"/>
      <c r="C85" s="188"/>
      <c r="D85" s="189" t="s">
        <v>70</v>
      </c>
      <c r="E85" s="201" t="s">
        <v>131</v>
      </c>
      <c r="F85" s="201" t="s">
        <v>132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SUM(P86:P87)</f>
        <v>0</v>
      </c>
      <c r="Q85" s="195"/>
      <c r="R85" s="196">
        <f>SUM(R86:R87)</f>
        <v>0</v>
      </c>
      <c r="S85" s="195"/>
      <c r="T85" s="197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113</v>
      </c>
      <c r="AT85" s="199" t="s">
        <v>70</v>
      </c>
      <c r="AU85" s="199" t="s">
        <v>76</v>
      </c>
      <c r="AY85" s="198" t="s">
        <v>114</v>
      </c>
      <c r="BK85" s="200">
        <f>SUM(BK86:BK87)</f>
        <v>0</v>
      </c>
    </row>
    <row r="86" s="2" customFormat="1" ht="16.5" customHeight="1">
      <c r="A86" s="40"/>
      <c r="B86" s="41"/>
      <c r="C86" s="203" t="s">
        <v>76</v>
      </c>
      <c r="D86" s="203" t="s">
        <v>118</v>
      </c>
      <c r="E86" s="204" t="s">
        <v>133</v>
      </c>
      <c r="F86" s="205" t="s">
        <v>132</v>
      </c>
      <c r="G86" s="206" t="s">
        <v>121</v>
      </c>
      <c r="H86" s="207">
        <v>1</v>
      </c>
      <c r="I86" s="208"/>
      <c r="J86" s="209">
        <f>ROUND(I86*H86,2)</f>
        <v>0</v>
      </c>
      <c r="K86" s="205" t="s">
        <v>122</v>
      </c>
      <c r="L86" s="46"/>
      <c r="M86" s="210" t="s">
        <v>19</v>
      </c>
      <c r="N86" s="211" t="s">
        <v>42</v>
      </c>
      <c r="O86" s="86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4" t="s">
        <v>123</v>
      </c>
      <c r="AT86" s="214" t="s">
        <v>118</v>
      </c>
      <c r="AU86" s="214" t="s">
        <v>81</v>
      </c>
      <c r="AY86" s="19" t="s">
        <v>114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9" t="s">
        <v>76</v>
      </c>
      <c r="BK86" s="215">
        <f>ROUND(I86*H86,2)</f>
        <v>0</v>
      </c>
      <c r="BL86" s="19" t="s">
        <v>123</v>
      </c>
      <c r="BM86" s="214" t="s">
        <v>134</v>
      </c>
    </row>
    <row r="87" s="2" customFormat="1">
      <c r="A87" s="40"/>
      <c r="B87" s="41"/>
      <c r="C87" s="42"/>
      <c r="D87" s="216" t="s">
        <v>125</v>
      </c>
      <c r="E87" s="42"/>
      <c r="F87" s="217" t="s">
        <v>135</v>
      </c>
      <c r="G87" s="42"/>
      <c r="H87" s="42"/>
      <c r="I87" s="218"/>
      <c r="J87" s="42"/>
      <c r="K87" s="42"/>
      <c r="L87" s="46"/>
      <c r="M87" s="219"/>
      <c r="N87" s="220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125</v>
      </c>
      <c r="AU87" s="19" t="s">
        <v>81</v>
      </c>
    </row>
    <row r="88" s="12" customFormat="1" ht="22.8" customHeight="1">
      <c r="A88" s="12"/>
      <c r="B88" s="187"/>
      <c r="C88" s="188"/>
      <c r="D88" s="189" t="s">
        <v>70</v>
      </c>
      <c r="E88" s="201" t="s">
        <v>136</v>
      </c>
      <c r="F88" s="201" t="s">
        <v>137</v>
      </c>
      <c r="G88" s="188"/>
      <c r="H88" s="188"/>
      <c r="I88" s="191"/>
      <c r="J88" s="202">
        <f>BK88</f>
        <v>0</v>
      </c>
      <c r="K88" s="188"/>
      <c r="L88" s="193"/>
      <c r="M88" s="194"/>
      <c r="N88" s="195"/>
      <c r="O88" s="195"/>
      <c r="P88" s="196">
        <f>SUM(P89:P90)</f>
        <v>0</v>
      </c>
      <c r="Q88" s="195"/>
      <c r="R88" s="196">
        <f>SUM(R89:R90)</f>
        <v>0</v>
      </c>
      <c r="S88" s="195"/>
      <c r="T88" s="197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8" t="s">
        <v>113</v>
      </c>
      <c r="AT88" s="199" t="s">
        <v>70</v>
      </c>
      <c r="AU88" s="199" t="s">
        <v>76</v>
      </c>
      <c r="AY88" s="198" t="s">
        <v>114</v>
      </c>
      <c r="BK88" s="200">
        <f>SUM(BK89:BK90)</f>
        <v>0</v>
      </c>
    </row>
    <row r="89" s="2" customFormat="1" ht="16.5" customHeight="1">
      <c r="A89" s="40"/>
      <c r="B89" s="41"/>
      <c r="C89" s="203" t="s">
        <v>81</v>
      </c>
      <c r="D89" s="203" t="s">
        <v>118</v>
      </c>
      <c r="E89" s="204" t="s">
        <v>138</v>
      </c>
      <c r="F89" s="205" t="s">
        <v>137</v>
      </c>
      <c r="G89" s="206" t="s">
        <v>121</v>
      </c>
      <c r="H89" s="207">
        <v>1</v>
      </c>
      <c r="I89" s="208"/>
      <c r="J89" s="209">
        <f>ROUND(I89*H89,2)</f>
        <v>0</v>
      </c>
      <c r="K89" s="205" t="s">
        <v>122</v>
      </c>
      <c r="L89" s="46"/>
      <c r="M89" s="210" t="s">
        <v>19</v>
      </c>
      <c r="N89" s="211" t="s">
        <v>42</v>
      </c>
      <c r="O89" s="86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4" t="s">
        <v>123</v>
      </c>
      <c r="AT89" s="214" t="s">
        <v>118</v>
      </c>
      <c r="AU89" s="214" t="s">
        <v>81</v>
      </c>
      <c r="AY89" s="19" t="s">
        <v>114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9" t="s">
        <v>76</v>
      </c>
      <c r="BK89" s="215">
        <f>ROUND(I89*H89,2)</f>
        <v>0</v>
      </c>
      <c r="BL89" s="19" t="s">
        <v>123</v>
      </c>
      <c r="BM89" s="214" t="s">
        <v>139</v>
      </c>
    </row>
    <row r="90" s="2" customFormat="1">
      <c r="A90" s="40"/>
      <c r="B90" s="41"/>
      <c r="C90" s="42"/>
      <c r="D90" s="216" t="s">
        <v>125</v>
      </c>
      <c r="E90" s="42"/>
      <c r="F90" s="217" t="s">
        <v>140</v>
      </c>
      <c r="G90" s="42"/>
      <c r="H90" s="42"/>
      <c r="I90" s="218"/>
      <c r="J90" s="42"/>
      <c r="K90" s="42"/>
      <c r="L90" s="46"/>
      <c r="M90" s="219"/>
      <c r="N90" s="220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125</v>
      </c>
      <c r="AU90" s="19" t="s">
        <v>81</v>
      </c>
    </row>
    <row r="91" s="12" customFormat="1" ht="22.8" customHeight="1">
      <c r="A91" s="12"/>
      <c r="B91" s="187"/>
      <c r="C91" s="188"/>
      <c r="D91" s="189" t="s">
        <v>70</v>
      </c>
      <c r="E91" s="201" t="s">
        <v>141</v>
      </c>
      <c r="F91" s="201" t="s">
        <v>142</v>
      </c>
      <c r="G91" s="188"/>
      <c r="H91" s="188"/>
      <c r="I91" s="191"/>
      <c r="J91" s="202">
        <f>BK91</f>
        <v>0</v>
      </c>
      <c r="K91" s="188"/>
      <c r="L91" s="193"/>
      <c r="M91" s="194"/>
      <c r="N91" s="195"/>
      <c r="O91" s="195"/>
      <c r="P91" s="196">
        <f>SUM(P92:P93)</f>
        <v>0</v>
      </c>
      <c r="Q91" s="195"/>
      <c r="R91" s="196">
        <f>SUM(R92:R93)</f>
        <v>0</v>
      </c>
      <c r="S91" s="195"/>
      <c r="T91" s="19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8" t="s">
        <v>113</v>
      </c>
      <c r="AT91" s="199" t="s">
        <v>70</v>
      </c>
      <c r="AU91" s="199" t="s">
        <v>76</v>
      </c>
      <c r="AY91" s="198" t="s">
        <v>114</v>
      </c>
      <c r="BK91" s="200">
        <f>SUM(BK92:BK93)</f>
        <v>0</v>
      </c>
    </row>
    <row r="92" s="2" customFormat="1" ht="16.5" customHeight="1">
      <c r="A92" s="40"/>
      <c r="B92" s="41"/>
      <c r="C92" s="203" t="s">
        <v>143</v>
      </c>
      <c r="D92" s="203" t="s">
        <v>118</v>
      </c>
      <c r="E92" s="204" t="s">
        <v>144</v>
      </c>
      <c r="F92" s="205" t="s">
        <v>142</v>
      </c>
      <c r="G92" s="206" t="s">
        <v>121</v>
      </c>
      <c r="H92" s="207">
        <v>1</v>
      </c>
      <c r="I92" s="208"/>
      <c r="J92" s="209">
        <f>ROUND(I92*H92,2)</f>
        <v>0</v>
      </c>
      <c r="K92" s="205" t="s">
        <v>122</v>
      </c>
      <c r="L92" s="46"/>
      <c r="M92" s="210" t="s">
        <v>19</v>
      </c>
      <c r="N92" s="211" t="s">
        <v>42</v>
      </c>
      <c r="O92" s="86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4" t="s">
        <v>123</v>
      </c>
      <c r="AT92" s="214" t="s">
        <v>118</v>
      </c>
      <c r="AU92" s="214" t="s">
        <v>81</v>
      </c>
      <c r="AY92" s="19" t="s">
        <v>114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9" t="s">
        <v>76</v>
      </c>
      <c r="BK92" s="215">
        <f>ROUND(I92*H92,2)</f>
        <v>0</v>
      </c>
      <c r="BL92" s="19" t="s">
        <v>123</v>
      </c>
      <c r="BM92" s="214" t="s">
        <v>145</v>
      </c>
    </row>
    <row r="93" s="2" customFormat="1">
      <c r="A93" s="40"/>
      <c r="B93" s="41"/>
      <c r="C93" s="42"/>
      <c r="D93" s="216" t="s">
        <v>125</v>
      </c>
      <c r="E93" s="42"/>
      <c r="F93" s="217" t="s">
        <v>146</v>
      </c>
      <c r="G93" s="42"/>
      <c r="H93" s="42"/>
      <c r="I93" s="218"/>
      <c r="J93" s="42"/>
      <c r="K93" s="42"/>
      <c r="L93" s="46"/>
      <c r="M93" s="221"/>
      <c r="N93" s="222"/>
      <c r="O93" s="223"/>
      <c r="P93" s="223"/>
      <c r="Q93" s="223"/>
      <c r="R93" s="223"/>
      <c r="S93" s="223"/>
      <c r="T93" s="224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125</v>
      </c>
      <c r="AU93" s="19" t="s">
        <v>81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1e5LiA2+Q6+LUvq0tvSsepiR9NUK2hzAEVDXZlIU5/msFINHcA6aIU52uaK59UgyTWgkKaLdmpo0fkoqojc0Sw==" hashValue="0Qlfj5rk3vcdEOszjdOcozYn/8IKX1qsb394W2Br/SW34RE1Mp5s2KLAXb5eQvFZfsoSBzwjlh5/4nILltpLcg==" algorithmName="SHA-512" password="CC35"/>
  <autoFilter ref="C77:K93"/>
  <mergeCells count="6">
    <mergeCell ref="E7:H7"/>
    <mergeCell ref="E16:H16"/>
    <mergeCell ref="E25:H25"/>
    <mergeCell ref="E46:H46"/>
    <mergeCell ref="E70:H70"/>
    <mergeCell ref="L2:V2"/>
  </mergeCells>
  <hyperlinks>
    <hyperlink ref="F82" r:id="rId1" display="https://podminky.urs.cz/item/CS_URS_2025_01/012002000"/>
    <hyperlink ref="F84" r:id="rId2" display="https://podminky.urs.cz/item/CS_URS_2025_01/013254000"/>
    <hyperlink ref="F87" r:id="rId3" display="https://podminky.urs.cz/item/CS_URS_2025_01/020001000"/>
    <hyperlink ref="F90" r:id="rId4" display="https://podminky.urs.cz/item/CS_URS_2025_01/030001000"/>
    <hyperlink ref="F93" r:id="rId5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81</v>
      </c>
    </row>
    <row r="4" s="1" customFormat="1" ht="24.96" customHeight="1">
      <c r="B4" s="22"/>
      <c r="D4" s="131" t="s">
        <v>88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25" t="str">
        <f>'Rekapitulace stavby'!K6</f>
        <v>Přístavba recepce a úpravy atria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147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148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16. 3. 2025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19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27</v>
      </c>
      <c r="F15" s="40"/>
      <c r="G15" s="40"/>
      <c r="H15" s="40"/>
      <c r="I15" s="133" t="s">
        <v>28</v>
      </c>
      <c r="J15" s="136" t="s">
        <v>19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29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28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31</v>
      </c>
      <c r="E20" s="40"/>
      <c r="F20" s="40"/>
      <c r="G20" s="40"/>
      <c r="H20" s="40"/>
      <c r="I20" s="133" t="s">
        <v>26</v>
      </c>
      <c r="J20" s="136" t="s">
        <v>19</v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">
        <v>32</v>
      </c>
      <c r="F21" s="40"/>
      <c r="G21" s="40"/>
      <c r="H21" s="40"/>
      <c r="I21" s="133" t="s">
        <v>28</v>
      </c>
      <c r="J21" s="136" t="s">
        <v>19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34</v>
      </c>
      <c r="E23" s="40"/>
      <c r="F23" s="40"/>
      <c r="G23" s="40"/>
      <c r="H23" s="40"/>
      <c r="I23" s="133" t="s">
        <v>26</v>
      </c>
      <c r="J23" s="136" t="s">
        <v>19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32</v>
      </c>
      <c r="F24" s="40"/>
      <c r="G24" s="40"/>
      <c r="H24" s="40"/>
      <c r="I24" s="133" t="s">
        <v>28</v>
      </c>
      <c r="J24" s="136" t="s">
        <v>19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35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37</v>
      </c>
      <c r="E30" s="40"/>
      <c r="F30" s="40"/>
      <c r="G30" s="40"/>
      <c r="H30" s="40"/>
      <c r="I30" s="40"/>
      <c r="J30" s="144">
        <f>ROUND(J99,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39</v>
      </c>
      <c r="G32" s="40"/>
      <c r="H32" s="40"/>
      <c r="I32" s="145" t="s">
        <v>38</v>
      </c>
      <c r="J32" s="145" t="s">
        <v>40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41</v>
      </c>
      <c r="E33" s="133" t="s">
        <v>42</v>
      </c>
      <c r="F33" s="147">
        <f>ROUND((SUM(BE99:BE389)),  2)</f>
        <v>0</v>
      </c>
      <c r="G33" s="40"/>
      <c r="H33" s="40"/>
      <c r="I33" s="148">
        <v>0.20999999999999999</v>
      </c>
      <c r="J33" s="147">
        <f>ROUND(((SUM(BE99:BE389))*I33),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43</v>
      </c>
      <c r="F34" s="147">
        <f>ROUND((SUM(BF99:BF389)),  2)</f>
        <v>0</v>
      </c>
      <c r="G34" s="40"/>
      <c r="H34" s="40"/>
      <c r="I34" s="148">
        <v>0.12</v>
      </c>
      <c r="J34" s="147">
        <f>ROUND(((SUM(BF99:BF389))*I34),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44</v>
      </c>
      <c r="F35" s="147">
        <f>ROUND((SUM(BG99:BG389)),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45</v>
      </c>
      <c r="F36" s="147">
        <f>ROUND((SUM(BH99:BH389)),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46</v>
      </c>
      <c r="F37" s="147">
        <f>ROUND((SUM(BI99:BI389)),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26" t="str">
        <f>E7</f>
        <v>Přístavba recepce a úpravy atria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147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113-25/01 - Atrium, úpravy prostranství, opěrná stěna - PROVOZNÍ NÁKLADY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Březno</v>
      </c>
      <c r="G52" s="42"/>
      <c r="H52" s="42"/>
      <c r="I52" s="34" t="s">
        <v>23</v>
      </c>
      <c r="J52" s="74" t="str">
        <f>IF(J12="","",J12)</f>
        <v>16. 3. 2025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Domov Velké Březno</v>
      </c>
      <c r="G54" s="42"/>
      <c r="H54" s="42"/>
      <c r="I54" s="34" t="s">
        <v>31</v>
      </c>
      <c r="J54" s="38" t="str">
        <f>E21</f>
        <v>Ing.arch. Daniel Zygula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Ing.arch. Daniel Zygula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69</v>
      </c>
      <c r="D59" s="42"/>
      <c r="E59" s="42"/>
      <c r="F59" s="42"/>
      <c r="G59" s="42"/>
      <c r="H59" s="42"/>
      <c r="I59" s="42"/>
      <c r="J59" s="104">
        <f>J99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4"/>
      <c r="C60" s="165"/>
      <c r="D60" s="166" t="s">
        <v>149</v>
      </c>
      <c r="E60" s="167"/>
      <c r="F60" s="167"/>
      <c r="G60" s="167"/>
      <c r="H60" s="167"/>
      <c r="I60" s="167"/>
      <c r="J60" s="168">
        <f>J100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150</v>
      </c>
      <c r="E61" s="173"/>
      <c r="F61" s="173"/>
      <c r="G61" s="173"/>
      <c r="H61" s="173"/>
      <c r="I61" s="173"/>
      <c r="J61" s="174">
        <f>J101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151</v>
      </c>
      <c r="E62" s="173"/>
      <c r="F62" s="173"/>
      <c r="G62" s="173"/>
      <c r="H62" s="173"/>
      <c r="I62" s="173"/>
      <c r="J62" s="174">
        <f>J161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152</v>
      </c>
      <c r="E63" s="173"/>
      <c r="F63" s="173"/>
      <c r="G63" s="173"/>
      <c r="H63" s="173"/>
      <c r="I63" s="173"/>
      <c r="J63" s="174">
        <f>J189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153</v>
      </c>
      <c r="E64" s="173"/>
      <c r="F64" s="173"/>
      <c r="G64" s="173"/>
      <c r="H64" s="173"/>
      <c r="I64" s="173"/>
      <c r="J64" s="174">
        <f>J200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154</v>
      </c>
      <c r="E65" s="173"/>
      <c r="F65" s="173"/>
      <c r="G65" s="173"/>
      <c r="H65" s="173"/>
      <c r="I65" s="173"/>
      <c r="J65" s="174">
        <f>J208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155</v>
      </c>
      <c r="E66" s="173"/>
      <c r="F66" s="173"/>
      <c r="G66" s="173"/>
      <c r="H66" s="173"/>
      <c r="I66" s="173"/>
      <c r="J66" s="174">
        <f>J252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156</v>
      </c>
      <c r="E67" s="173"/>
      <c r="F67" s="173"/>
      <c r="G67" s="173"/>
      <c r="H67" s="173"/>
      <c r="I67" s="173"/>
      <c r="J67" s="174">
        <f>J282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157</v>
      </c>
      <c r="E68" s="173"/>
      <c r="F68" s="173"/>
      <c r="G68" s="173"/>
      <c r="H68" s="173"/>
      <c r="I68" s="173"/>
      <c r="J68" s="174">
        <f>J287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158</v>
      </c>
      <c r="E69" s="173"/>
      <c r="F69" s="173"/>
      <c r="G69" s="173"/>
      <c r="H69" s="173"/>
      <c r="I69" s="173"/>
      <c r="J69" s="174">
        <f>J296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4"/>
      <c r="C70" s="165"/>
      <c r="D70" s="166" t="s">
        <v>159</v>
      </c>
      <c r="E70" s="167"/>
      <c r="F70" s="167"/>
      <c r="G70" s="167"/>
      <c r="H70" s="167"/>
      <c r="I70" s="167"/>
      <c r="J70" s="168">
        <f>J299</f>
        <v>0</v>
      </c>
      <c r="K70" s="165"/>
      <c r="L70" s="16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0"/>
      <c r="C71" s="171"/>
      <c r="D71" s="172" t="s">
        <v>160</v>
      </c>
      <c r="E71" s="173"/>
      <c r="F71" s="173"/>
      <c r="G71" s="173"/>
      <c r="H71" s="173"/>
      <c r="I71" s="173"/>
      <c r="J71" s="174">
        <f>J300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161</v>
      </c>
      <c r="E72" s="173"/>
      <c r="F72" s="173"/>
      <c r="G72" s="173"/>
      <c r="H72" s="173"/>
      <c r="I72" s="173"/>
      <c r="J72" s="174">
        <f>J302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162</v>
      </c>
      <c r="E73" s="173"/>
      <c r="F73" s="173"/>
      <c r="G73" s="173"/>
      <c r="H73" s="173"/>
      <c r="I73" s="173"/>
      <c r="J73" s="174">
        <f>J304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0"/>
      <c r="C74" s="171"/>
      <c r="D74" s="172" t="s">
        <v>163</v>
      </c>
      <c r="E74" s="173"/>
      <c r="F74" s="173"/>
      <c r="G74" s="173"/>
      <c r="H74" s="173"/>
      <c r="I74" s="173"/>
      <c r="J74" s="174">
        <f>J329</f>
        <v>0</v>
      </c>
      <c r="K74" s="171"/>
      <c r="L74" s="17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0"/>
      <c r="C75" s="171"/>
      <c r="D75" s="172" t="s">
        <v>164</v>
      </c>
      <c r="E75" s="173"/>
      <c r="F75" s="173"/>
      <c r="G75" s="173"/>
      <c r="H75" s="173"/>
      <c r="I75" s="173"/>
      <c r="J75" s="174">
        <f>J343</f>
        <v>0</v>
      </c>
      <c r="K75" s="171"/>
      <c r="L75" s="17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0"/>
      <c r="C76" s="171"/>
      <c r="D76" s="172" t="s">
        <v>165</v>
      </c>
      <c r="E76" s="173"/>
      <c r="F76" s="173"/>
      <c r="G76" s="173"/>
      <c r="H76" s="173"/>
      <c r="I76" s="173"/>
      <c r="J76" s="174">
        <f>J361</f>
        <v>0</v>
      </c>
      <c r="K76" s="171"/>
      <c r="L76" s="17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4"/>
      <c r="C77" s="165"/>
      <c r="D77" s="166" t="s">
        <v>166</v>
      </c>
      <c r="E77" s="167"/>
      <c r="F77" s="167"/>
      <c r="G77" s="167"/>
      <c r="H77" s="167"/>
      <c r="I77" s="167"/>
      <c r="J77" s="168">
        <f>J375</f>
        <v>0</v>
      </c>
      <c r="K77" s="165"/>
      <c r="L77" s="16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70"/>
      <c r="C78" s="171"/>
      <c r="D78" s="172" t="s">
        <v>167</v>
      </c>
      <c r="E78" s="173"/>
      <c r="F78" s="173"/>
      <c r="G78" s="173"/>
      <c r="H78" s="173"/>
      <c r="I78" s="173"/>
      <c r="J78" s="174">
        <f>J376</f>
        <v>0</v>
      </c>
      <c r="K78" s="171"/>
      <c r="L78" s="17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0"/>
      <c r="C79" s="171"/>
      <c r="D79" s="172" t="s">
        <v>168</v>
      </c>
      <c r="E79" s="173"/>
      <c r="F79" s="173"/>
      <c r="G79" s="173"/>
      <c r="H79" s="173"/>
      <c r="I79" s="173"/>
      <c r="J79" s="174">
        <f>J381</f>
        <v>0</v>
      </c>
      <c r="K79" s="171"/>
      <c r="L79" s="17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4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4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4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98</v>
      </c>
      <c r="D86" s="42"/>
      <c r="E86" s="42"/>
      <c r="F86" s="42"/>
      <c r="G86" s="42"/>
      <c r="H86" s="42"/>
      <c r="I86" s="42"/>
      <c r="J86" s="42"/>
      <c r="K86" s="42"/>
      <c r="L86" s="134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3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226" t="str">
        <f>E7</f>
        <v>Přístavba recepce a úpravy atria</v>
      </c>
      <c r="F89" s="34"/>
      <c r="G89" s="34"/>
      <c r="H89" s="34"/>
      <c r="I89" s="42"/>
      <c r="J89" s="42"/>
      <c r="K89" s="42"/>
      <c r="L89" s="13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147</v>
      </c>
      <c r="D90" s="42"/>
      <c r="E90" s="42"/>
      <c r="F90" s="42"/>
      <c r="G90" s="42"/>
      <c r="H90" s="42"/>
      <c r="I90" s="42"/>
      <c r="J90" s="42"/>
      <c r="K90" s="42"/>
      <c r="L90" s="13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113-25/01 - Atrium, úpravy prostranství, opěrná stěna - PROVOZNÍ NÁKLADY</v>
      </c>
      <c r="F91" s="42"/>
      <c r="G91" s="42"/>
      <c r="H91" s="42"/>
      <c r="I91" s="42"/>
      <c r="J91" s="42"/>
      <c r="K91" s="42"/>
      <c r="L91" s="13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2"/>
      <c r="E93" s="42"/>
      <c r="F93" s="29" t="str">
        <f>F12</f>
        <v>Velké Březno</v>
      </c>
      <c r="G93" s="42"/>
      <c r="H93" s="42"/>
      <c r="I93" s="34" t="s">
        <v>23</v>
      </c>
      <c r="J93" s="74" t="str">
        <f>IF(J12="","",J12)</f>
        <v>16. 3. 2025</v>
      </c>
      <c r="K93" s="42"/>
      <c r="L93" s="13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4" t="s">
        <v>25</v>
      </c>
      <c r="D95" s="42"/>
      <c r="E95" s="42"/>
      <c r="F95" s="29" t="str">
        <f>E15</f>
        <v>Domov Velké Březno</v>
      </c>
      <c r="G95" s="42"/>
      <c r="H95" s="42"/>
      <c r="I95" s="34" t="s">
        <v>31</v>
      </c>
      <c r="J95" s="38" t="str">
        <f>E21</f>
        <v>Ing.arch. Daniel Zygula</v>
      </c>
      <c r="K95" s="42"/>
      <c r="L95" s="13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5.65" customHeight="1">
      <c r="A96" s="40"/>
      <c r="B96" s="41"/>
      <c r="C96" s="34" t="s">
        <v>29</v>
      </c>
      <c r="D96" s="42"/>
      <c r="E96" s="42"/>
      <c r="F96" s="29" t="str">
        <f>IF(E18="","",E18)</f>
        <v>Vyplň údaj</v>
      </c>
      <c r="G96" s="42"/>
      <c r="H96" s="42"/>
      <c r="I96" s="34" t="s">
        <v>34</v>
      </c>
      <c r="J96" s="38" t="str">
        <f>E24</f>
        <v>Ing.arch. Daniel Zygula</v>
      </c>
      <c r="K96" s="42"/>
      <c r="L96" s="13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4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76"/>
      <c r="B98" s="177"/>
      <c r="C98" s="178" t="s">
        <v>99</v>
      </c>
      <c r="D98" s="179" t="s">
        <v>56</v>
      </c>
      <c r="E98" s="179" t="s">
        <v>52</v>
      </c>
      <c r="F98" s="179" t="s">
        <v>53</v>
      </c>
      <c r="G98" s="179" t="s">
        <v>100</v>
      </c>
      <c r="H98" s="179" t="s">
        <v>101</v>
      </c>
      <c r="I98" s="179" t="s">
        <v>102</v>
      </c>
      <c r="J98" s="179" t="s">
        <v>91</v>
      </c>
      <c r="K98" s="180" t="s">
        <v>103</v>
      </c>
      <c r="L98" s="181"/>
      <c r="M98" s="94" t="s">
        <v>19</v>
      </c>
      <c r="N98" s="95" t="s">
        <v>41</v>
      </c>
      <c r="O98" s="95" t="s">
        <v>104</v>
      </c>
      <c r="P98" s="95" t="s">
        <v>105</v>
      </c>
      <c r="Q98" s="95" t="s">
        <v>106</v>
      </c>
      <c r="R98" s="95" t="s">
        <v>107</v>
      </c>
      <c r="S98" s="95" t="s">
        <v>108</v>
      </c>
      <c r="T98" s="96" t="s">
        <v>109</v>
      </c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</row>
    <row r="99" s="2" customFormat="1" ht="22.8" customHeight="1">
      <c r="A99" s="40"/>
      <c r="B99" s="41"/>
      <c r="C99" s="101" t="s">
        <v>110</v>
      </c>
      <c r="D99" s="42"/>
      <c r="E99" s="42"/>
      <c r="F99" s="42"/>
      <c r="G99" s="42"/>
      <c r="H99" s="42"/>
      <c r="I99" s="42"/>
      <c r="J99" s="182">
        <f>BK99</f>
        <v>0</v>
      </c>
      <c r="K99" s="42"/>
      <c r="L99" s="46"/>
      <c r="M99" s="97"/>
      <c r="N99" s="183"/>
      <c r="O99" s="98"/>
      <c r="P99" s="184">
        <f>P100+P299+P375</f>
        <v>0</v>
      </c>
      <c r="Q99" s="98"/>
      <c r="R99" s="184">
        <f>R100+R299+R375</f>
        <v>294.68713308000002</v>
      </c>
      <c r="S99" s="98"/>
      <c r="T99" s="185">
        <f>T100+T299+T375</f>
        <v>32.103000000000002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70</v>
      </c>
      <c r="AU99" s="19" t="s">
        <v>92</v>
      </c>
      <c r="BK99" s="186">
        <f>BK100+BK299+BK375</f>
        <v>0</v>
      </c>
    </row>
    <row r="100" s="12" customFormat="1" ht="25.92" customHeight="1">
      <c r="A100" s="12"/>
      <c r="B100" s="187"/>
      <c r="C100" s="188"/>
      <c r="D100" s="189" t="s">
        <v>70</v>
      </c>
      <c r="E100" s="190" t="s">
        <v>169</v>
      </c>
      <c r="F100" s="190" t="s">
        <v>170</v>
      </c>
      <c r="G100" s="188"/>
      <c r="H100" s="188"/>
      <c r="I100" s="191"/>
      <c r="J100" s="192">
        <f>BK100</f>
        <v>0</v>
      </c>
      <c r="K100" s="188"/>
      <c r="L100" s="193"/>
      <c r="M100" s="194"/>
      <c r="N100" s="195"/>
      <c r="O100" s="195"/>
      <c r="P100" s="196">
        <f>P101+P161+P189+P200+P208+P252+P282+P287+P296</f>
        <v>0</v>
      </c>
      <c r="Q100" s="195"/>
      <c r="R100" s="196">
        <f>R101+R161+R189+R200+R208+R252+R282+R287+R296</f>
        <v>290.23656822999999</v>
      </c>
      <c r="S100" s="195"/>
      <c r="T100" s="197">
        <f>T101+T161+T189+T200+T208+T252+T282+T287+T296</f>
        <v>32.103000000000002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8" t="s">
        <v>76</v>
      </c>
      <c r="AT100" s="199" t="s">
        <v>70</v>
      </c>
      <c r="AU100" s="199" t="s">
        <v>71</v>
      </c>
      <c r="AY100" s="198" t="s">
        <v>114</v>
      </c>
      <c r="BK100" s="200">
        <f>BK101+BK161+BK189+BK200+BK208+BK252+BK282+BK287+BK296</f>
        <v>0</v>
      </c>
    </row>
    <row r="101" s="12" customFormat="1" ht="22.8" customHeight="1">
      <c r="A101" s="12"/>
      <c r="B101" s="187"/>
      <c r="C101" s="188"/>
      <c r="D101" s="189" t="s">
        <v>70</v>
      </c>
      <c r="E101" s="201" t="s">
        <v>76</v>
      </c>
      <c r="F101" s="201" t="s">
        <v>171</v>
      </c>
      <c r="G101" s="188"/>
      <c r="H101" s="188"/>
      <c r="I101" s="191"/>
      <c r="J101" s="202">
        <f>BK101</f>
        <v>0</v>
      </c>
      <c r="K101" s="188"/>
      <c r="L101" s="193"/>
      <c r="M101" s="194"/>
      <c r="N101" s="195"/>
      <c r="O101" s="195"/>
      <c r="P101" s="196">
        <f>SUM(P102:P160)</f>
        <v>0</v>
      </c>
      <c r="Q101" s="195"/>
      <c r="R101" s="196">
        <f>SUM(R102:R160)</f>
        <v>0.006215</v>
      </c>
      <c r="S101" s="195"/>
      <c r="T101" s="197">
        <f>SUM(T102:T160)</f>
        <v>32.103000000000002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8" t="s">
        <v>76</v>
      </c>
      <c r="AT101" s="199" t="s">
        <v>70</v>
      </c>
      <c r="AU101" s="199" t="s">
        <v>76</v>
      </c>
      <c r="AY101" s="198" t="s">
        <v>114</v>
      </c>
      <c r="BK101" s="200">
        <f>SUM(BK102:BK160)</f>
        <v>0</v>
      </c>
    </row>
    <row r="102" s="2" customFormat="1" ht="24.15" customHeight="1">
      <c r="A102" s="40"/>
      <c r="B102" s="41"/>
      <c r="C102" s="203" t="s">
        <v>76</v>
      </c>
      <c r="D102" s="203" t="s">
        <v>118</v>
      </c>
      <c r="E102" s="204" t="s">
        <v>172</v>
      </c>
      <c r="F102" s="205" t="s">
        <v>173</v>
      </c>
      <c r="G102" s="206" t="s">
        <v>174</v>
      </c>
      <c r="H102" s="207">
        <v>2</v>
      </c>
      <c r="I102" s="208"/>
      <c r="J102" s="209">
        <f>ROUND(I102*H102,2)</f>
        <v>0</v>
      </c>
      <c r="K102" s="205" t="s">
        <v>122</v>
      </c>
      <c r="L102" s="46"/>
      <c r="M102" s="210" t="s">
        <v>19</v>
      </c>
      <c r="N102" s="211" t="s">
        <v>42</v>
      </c>
      <c r="O102" s="86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4" t="s">
        <v>117</v>
      </c>
      <c r="AT102" s="214" t="s">
        <v>118</v>
      </c>
      <c r="AU102" s="214" t="s">
        <v>81</v>
      </c>
      <c r="AY102" s="19" t="s">
        <v>114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9" t="s">
        <v>76</v>
      </c>
      <c r="BK102" s="215">
        <f>ROUND(I102*H102,2)</f>
        <v>0</v>
      </c>
      <c r="BL102" s="19" t="s">
        <v>117</v>
      </c>
      <c r="BM102" s="214" t="s">
        <v>175</v>
      </c>
    </row>
    <row r="103" s="2" customFormat="1">
      <c r="A103" s="40"/>
      <c r="B103" s="41"/>
      <c r="C103" s="42"/>
      <c r="D103" s="216" t="s">
        <v>125</v>
      </c>
      <c r="E103" s="42"/>
      <c r="F103" s="217" t="s">
        <v>176</v>
      </c>
      <c r="G103" s="42"/>
      <c r="H103" s="42"/>
      <c r="I103" s="218"/>
      <c r="J103" s="42"/>
      <c r="K103" s="42"/>
      <c r="L103" s="46"/>
      <c r="M103" s="219"/>
      <c r="N103" s="220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125</v>
      </c>
      <c r="AU103" s="19" t="s">
        <v>81</v>
      </c>
    </row>
    <row r="104" s="2" customFormat="1" ht="16.5" customHeight="1">
      <c r="A104" s="40"/>
      <c r="B104" s="41"/>
      <c r="C104" s="203" t="s">
        <v>81</v>
      </c>
      <c r="D104" s="203" t="s">
        <v>118</v>
      </c>
      <c r="E104" s="204" t="s">
        <v>177</v>
      </c>
      <c r="F104" s="205" t="s">
        <v>178</v>
      </c>
      <c r="G104" s="206" t="s">
        <v>174</v>
      </c>
      <c r="H104" s="207">
        <v>2</v>
      </c>
      <c r="I104" s="208"/>
      <c r="J104" s="209">
        <f>ROUND(I104*H104,2)</f>
        <v>0</v>
      </c>
      <c r="K104" s="205" t="s">
        <v>122</v>
      </c>
      <c r="L104" s="46"/>
      <c r="M104" s="210" t="s">
        <v>19</v>
      </c>
      <c r="N104" s="211" t="s">
        <v>42</v>
      </c>
      <c r="O104" s="86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4" t="s">
        <v>117</v>
      </c>
      <c r="AT104" s="214" t="s">
        <v>118</v>
      </c>
      <c r="AU104" s="214" t="s">
        <v>81</v>
      </c>
      <c r="AY104" s="19" t="s">
        <v>114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9" t="s">
        <v>76</v>
      </c>
      <c r="BK104" s="215">
        <f>ROUND(I104*H104,2)</f>
        <v>0</v>
      </c>
      <c r="BL104" s="19" t="s">
        <v>117</v>
      </c>
      <c r="BM104" s="214" t="s">
        <v>179</v>
      </c>
    </row>
    <row r="105" s="2" customFormat="1">
      <c r="A105" s="40"/>
      <c r="B105" s="41"/>
      <c r="C105" s="42"/>
      <c r="D105" s="216" t="s">
        <v>125</v>
      </c>
      <c r="E105" s="42"/>
      <c r="F105" s="217" t="s">
        <v>180</v>
      </c>
      <c r="G105" s="42"/>
      <c r="H105" s="42"/>
      <c r="I105" s="218"/>
      <c r="J105" s="42"/>
      <c r="K105" s="42"/>
      <c r="L105" s="46"/>
      <c r="M105" s="219"/>
      <c r="N105" s="220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125</v>
      </c>
      <c r="AU105" s="19" t="s">
        <v>81</v>
      </c>
    </row>
    <row r="106" s="2" customFormat="1" ht="33" customHeight="1">
      <c r="A106" s="40"/>
      <c r="B106" s="41"/>
      <c r="C106" s="203" t="s">
        <v>117</v>
      </c>
      <c r="D106" s="203" t="s">
        <v>118</v>
      </c>
      <c r="E106" s="204" t="s">
        <v>181</v>
      </c>
      <c r="F106" s="205" t="s">
        <v>182</v>
      </c>
      <c r="G106" s="206" t="s">
        <v>183</v>
      </c>
      <c r="H106" s="207">
        <v>107.01000000000001</v>
      </c>
      <c r="I106" s="208"/>
      <c r="J106" s="209">
        <f>ROUND(I106*H106,2)</f>
        <v>0</v>
      </c>
      <c r="K106" s="205" t="s">
        <v>122</v>
      </c>
      <c r="L106" s="46"/>
      <c r="M106" s="210" t="s">
        <v>19</v>
      </c>
      <c r="N106" s="211" t="s">
        <v>42</v>
      </c>
      <c r="O106" s="86"/>
      <c r="P106" s="212">
        <f>O106*H106</f>
        <v>0</v>
      </c>
      <c r="Q106" s="212">
        <v>0</v>
      </c>
      <c r="R106" s="212">
        <f>Q106*H106</f>
        <v>0</v>
      </c>
      <c r="S106" s="212">
        <v>0.29999999999999999</v>
      </c>
      <c r="T106" s="213">
        <f>S106*H106</f>
        <v>32.103000000000002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4" t="s">
        <v>117</v>
      </c>
      <c r="AT106" s="214" t="s">
        <v>118</v>
      </c>
      <c r="AU106" s="214" t="s">
        <v>81</v>
      </c>
      <c r="AY106" s="19" t="s">
        <v>114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9" t="s">
        <v>76</v>
      </c>
      <c r="BK106" s="215">
        <f>ROUND(I106*H106,2)</f>
        <v>0</v>
      </c>
      <c r="BL106" s="19" t="s">
        <v>117</v>
      </c>
      <c r="BM106" s="214" t="s">
        <v>184</v>
      </c>
    </row>
    <row r="107" s="2" customFormat="1">
      <c r="A107" s="40"/>
      <c r="B107" s="41"/>
      <c r="C107" s="42"/>
      <c r="D107" s="216" t="s">
        <v>125</v>
      </c>
      <c r="E107" s="42"/>
      <c r="F107" s="217" t="s">
        <v>185</v>
      </c>
      <c r="G107" s="42"/>
      <c r="H107" s="42"/>
      <c r="I107" s="218"/>
      <c r="J107" s="42"/>
      <c r="K107" s="42"/>
      <c r="L107" s="46"/>
      <c r="M107" s="219"/>
      <c r="N107" s="220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125</v>
      </c>
      <c r="AU107" s="19" t="s">
        <v>81</v>
      </c>
    </row>
    <row r="108" s="2" customFormat="1" ht="16.5" customHeight="1">
      <c r="A108" s="40"/>
      <c r="B108" s="41"/>
      <c r="C108" s="203" t="s">
        <v>186</v>
      </c>
      <c r="D108" s="203" t="s">
        <v>118</v>
      </c>
      <c r="E108" s="204" t="s">
        <v>187</v>
      </c>
      <c r="F108" s="205" t="s">
        <v>188</v>
      </c>
      <c r="G108" s="206" t="s">
        <v>183</v>
      </c>
      <c r="H108" s="207">
        <v>473.62</v>
      </c>
      <c r="I108" s="208"/>
      <c r="J108" s="209">
        <f>ROUND(I108*H108,2)</f>
        <v>0</v>
      </c>
      <c r="K108" s="205" t="s">
        <v>122</v>
      </c>
      <c r="L108" s="46"/>
      <c r="M108" s="210" t="s">
        <v>19</v>
      </c>
      <c r="N108" s="211" t="s">
        <v>42</v>
      </c>
      <c r="O108" s="86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4" t="s">
        <v>117</v>
      </c>
      <c r="AT108" s="214" t="s">
        <v>118</v>
      </c>
      <c r="AU108" s="214" t="s">
        <v>81</v>
      </c>
      <c r="AY108" s="19" t="s">
        <v>114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9" t="s">
        <v>76</v>
      </c>
      <c r="BK108" s="215">
        <f>ROUND(I108*H108,2)</f>
        <v>0</v>
      </c>
      <c r="BL108" s="19" t="s">
        <v>117</v>
      </c>
      <c r="BM108" s="214" t="s">
        <v>189</v>
      </c>
    </row>
    <row r="109" s="2" customFormat="1">
      <c r="A109" s="40"/>
      <c r="B109" s="41"/>
      <c r="C109" s="42"/>
      <c r="D109" s="216" t="s">
        <v>125</v>
      </c>
      <c r="E109" s="42"/>
      <c r="F109" s="217" t="s">
        <v>190</v>
      </c>
      <c r="G109" s="42"/>
      <c r="H109" s="42"/>
      <c r="I109" s="218"/>
      <c r="J109" s="42"/>
      <c r="K109" s="42"/>
      <c r="L109" s="46"/>
      <c r="M109" s="219"/>
      <c r="N109" s="220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125</v>
      </c>
      <c r="AU109" s="19" t="s">
        <v>81</v>
      </c>
    </row>
    <row r="110" s="13" customFormat="1">
      <c r="A110" s="13"/>
      <c r="B110" s="227"/>
      <c r="C110" s="228"/>
      <c r="D110" s="229" t="s">
        <v>191</v>
      </c>
      <c r="E110" s="230" t="s">
        <v>19</v>
      </c>
      <c r="F110" s="231" t="s">
        <v>192</v>
      </c>
      <c r="G110" s="228"/>
      <c r="H110" s="230" t="s">
        <v>19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191</v>
      </c>
      <c r="AU110" s="237" t="s">
        <v>81</v>
      </c>
      <c r="AV110" s="13" t="s">
        <v>76</v>
      </c>
      <c r="AW110" s="13" t="s">
        <v>33</v>
      </c>
      <c r="AX110" s="13" t="s">
        <v>71</v>
      </c>
      <c r="AY110" s="237" t="s">
        <v>114</v>
      </c>
    </row>
    <row r="111" s="14" customFormat="1">
      <c r="A111" s="14"/>
      <c r="B111" s="238"/>
      <c r="C111" s="239"/>
      <c r="D111" s="229" t="s">
        <v>191</v>
      </c>
      <c r="E111" s="240" t="s">
        <v>19</v>
      </c>
      <c r="F111" s="241" t="s">
        <v>193</v>
      </c>
      <c r="G111" s="239"/>
      <c r="H111" s="242">
        <v>580.63</v>
      </c>
      <c r="I111" s="243"/>
      <c r="J111" s="239"/>
      <c r="K111" s="239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191</v>
      </c>
      <c r="AU111" s="248" t="s">
        <v>81</v>
      </c>
      <c r="AV111" s="14" t="s">
        <v>81</v>
      </c>
      <c r="AW111" s="14" t="s">
        <v>33</v>
      </c>
      <c r="AX111" s="14" t="s">
        <v>71</v>
      </c>
      <c r="AY111" s="248" t="s">
        <v>114</v>
      </c>
    </row>
    <row r="112" s="13" customFormat="1">
      <c r="A112" s="13"/>
      <c r="B112" s="227"/>
      <c r="C112" s="228"/>
      <c r="D112" s="229" t="s">
        <v>191</v>
      </c>
      <c r="E112" s="230" t="s">
        <v>19</v>
      </c>
      <c r="F112" s="231" t="s">
        <v>194</v>
      </c>
      <c r="G112" s="228"/>
      <c r="H112" s="230" t="s">
        <v>19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191</v>
      </c>
      <c r="AU112" s="237" t="s">
        <v>81</v>
      </c>
      <c r="AV112" s="13" t="s">
        <v>76</v>
      </c>
      <c r="AW112" s="13" t="s">
        <v>33</v>
      </c>
      <c r="AX112" s="13" t="s">
        <v>71</v>
      </c>
      <c r="AY112" s="237" t="s">
        <v>114</v>
      </c>
    </row>
    <row r="113" s="14" customFormat="1">
      <c r="A113" s="14"/>
      <c r="B113" s="238"/>
      <c r="C113" s="239"/>
      <c r="D113" s="229" t="s">
        <v>191</v>
      </c>
      <c r="E113" s="240" t="s">
        <v>19</v>
      </c>
      <c r="F113" s="241" t="s">
        <v>195</v>
      </c>
      <c r="G113" s="239"/>
      <c r="H113" s="242">
        <v>-107.01000000000001</v>
      </c>
      <c r="I113" s="243"/>
      <c r="J113" s="239"/>
      <c r="K113" s="239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191</v>
      </c>
      <c r="AU113" s="248" t="s">
        <v>81</v>
      </c>
      <c r="AV113" s="14" t="s">
        <v>81</v>
      </c>
      <c r="AW113" s="14" t="s">
        <v>33</v>
      </c>
      <c r="AX113" s="14" t="s">
        <v>71</v>
      </c>
      <c r="AY113" s="248" t="s">
        <v>114</v>
      </c>
    </row>
    <row r="114" s="15" customFormat="1">
      <c r="A114" s="15"/>
      <c r="B114" s="249"/>
      <c r="C114" s="250"/>
      <c r="D114" s="229" t="s">
        <v>191</v>
      </c>
      <c r="E114" s="251" t="s">
        <v>19</v>
      </c>
      <c r="F114" s="252" t="s">
        <v>196</v>
      </c>
      <c r="G114" s="250"/>
      <c r="H114" s="253">
        <v>473.62</v>
      </c>
      <c r="I114" s="254"/>
      <c r="J114" s="250"/>
      <c r="K114" s="250"/>
      <c r="L114" s="255"/>
      <c r="M114" s="256"/>
      <c r="N114" s="257"/>
      <c r="O114" s="257"/>
      <c r="P114" s="257"/>
      <c r="Q114" s="257"/>
      <c r="R114" s="257"/>
      <c r="S114" s="257"/>
      <c r="T114" s="25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9" t="s">
        <v>191</v>
      </c>
      <c r="AU114" s="259" t="s">
        <v>81</v>
      </c>
      <c r="AV114" s="15" t="s">
        <v>117</v>
      </c>
      <c r="AW114" s="15" t="s">
        <v>33</v>
      </c>
      <c r="AX114" s="15" t="s">
        <v>76</v>
      </c>
      <c r="AY114" s="259" t="s">
        <v>114</v>
      </c>
    </row>
    <row r="115" s="2" customFormat="1" ht="21.75" customHeight="1">
      <c r="A115" s="40"/>
      <c r="B115" s="41"/>
      <c r="C115" s="203" t="s">
        <v>197</v>
      </c>
      <c r="D115" s="203" t="s">
        <v>118</v>
      </c>
      <c r="E115" s="204" t="s">
        <v>198</v>
      </c>
      <c r="F115" s="205" t="s">
        <v>199</v>
      </c>
      <c r="G115" s="206" t="s">
        <v>200</v>
      </c>
      <c r="H115" s="207">
        <v>40.484000000000002</v>
      </c>
      <c r="I115" s="208"/>
      <c r="J115" s="209">
        <f>ROUND(I115*H115,2)</f>
        <v>0</v>
      </c>
      <c r="K115" s="205" t="s">
        <v>122</v>
      </c>
      <c r="L115" s="46"/>
      <c r="M115" s="210" t="s">
        <v>19</v>
      </c>
      <c r="N115" s="211" t="s">
        <v>42</v>
      </c>
      <c r="O115" s="86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4" t="s">
        <v>117</v>
      </c>
      <c r="AT115" s="214" t="s">
        <v>118</v>
      </c>
      <c r="AU115" s="214" t="s">
        <v>81</v>
      </c>
      <c r="AY115" s="19" t="s">
        <v>114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9" t="s">
        <v>76</v>
      </c>
      <c r="BK115" s="215">
        <f>ROUND(I115*H115,2)</f>
        <v>0</v>
      </c>
      <c r="BL115" s="19" t="s">
        <v>117</v>
      </c>
      <c r="BM115" s="214" t="s">
        <v>201</v>
      </c>
    </row>
    <row r="116" s="2" customFormat="1">
      <c r="A116" s="40"/>
      <c r="B116" s="41"/>
      <c r="C116" s="42"/>
      <c r="D116" s="216" t="s">
        <v>125</v>
      </c>
      <c r="E116" s="42"/>
      <c r="F116" s="217" t="s">
        <v>202</v>
      </c>
      <c r="G116" s="42"/>
      <c r="H116" s="42"/>
      <c r="I116" s="218"/>
      <c r="J116" s="42"/>
      <c r="K116" s="42"/>
      <c r="L116" s="46"/>
      <c r="M116" s="219"/>
      <c r="N116" s="220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125</v>
      </c>
      <c r="AU116" s="19" t="s">
        <v>81</v>
      </c>
    </row>
    <row r="117" s="13" customFormat="1">
      <c r="A117" s="13"/>
      <c r="B117" s="227"/>
      <c r="C117" s="228"/>
      <c r="D117" s="229" t="s">
        <v>191</v>
      </c>
      <c r="E117" s="230" t="s">
        <v>19</v>
      </c>
      <c r="F117" s="231" t="s">
        <v>203</v>
      </c>
      <c r="G117" s="228"/>
      <c r="H117" s="230" t="s">
        <v>19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191</v>
      </c>
      <c r="AU117" s="237" t="s">
        <v>81</v>
      </c>
      <c r="AV117" s="13" t="s">
        <v>76</v>
      </c>
      <c r="AW117" s="13" t="s">
        <v>33</v>
      </c>
      <c r="AX117" s="13" t="s">
        <v>71</v>
      </c>
      <c r="AY117" s="237" t="s">
        <v>114</v>
      </c>
    </row>
    <row r="118" s="14" customFormat="1">
      <c r="A118" s="14"/>
      <c r="B118" s="238"/>
      <c r="C118" s="239"/>
      <c r="D118" s="229" t="s">
        <v>191</v>
      </c>
      <c r="E118" s="240" t="s">
        <v>19</v>
      </c>
      <c r="F118" s="241" t="s">
        <v>204</v>
      </c>
      <c r="G118" s="239"/>
      <c r="H118" s="242">
        <v>30.716999999999999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191</v>
      </c>
      <c r="AU118" s="248" t="s">
        <v>81</v>
      </c>
      <c r="AV118" s="14" t="s">
        <v>81</v>
      </c>
      <c r="AW118" s="14" t="s">
        <v>33</v>
      </c>
      <c r="AX118" s="14" t="s">
        <v>71</v>
      </c>
      <c r="AY118" s="248" t="s">
        <v>114</v>
      </c>
    </row>
    <row r="119" s="13" customFormat="1">
      <c r="A119" s="13"/>
      <c r="B119" s="227"/>
      <c r="C119" s="228"/>
      <c r="D119" s="229" t="s">
        <v>191</v>
      </c>
      <c r="E119" s="230" t="s">
        <v>19</v>
      </c>
      <c r="F119" s="231" t="s">
        <v>205</v>
      </c>
      <c r="G119" s="228"/>
      <c r="H119" s="230" t="s">
        <v>19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191</v>
      </c>
      <c r="AU119" s="237" t="s">
        <v>81</v>
      </c>
      <c r="AV119" s="13" t="s">
        <v>76</v>
      </c>
      <c r="AW119" s="13" t="s">
        <v>33</v>
      </c>
      <c r="AX119" s="13" t="s">
        <v>71</v>
      </c>
      <c r="AY119" s="237" t="s">
        <v>114</v>
      </c>
    </row>
    <row r="120" s="14" customFormat="1">
      <c r="A120" s="14"/>
      <c r="B120" s="238"/>
      <c r="C120" s="239"/>
      <c r="D120" s="229" t="s">
        <v>191</v>
      </c>
      <c r="E120" s="240" t="s">
        <v>19</v>
      </c>
      <c r="F120" s="241" t="s">
        <v>206</v>
      </c>
      <c r="G120" s="239"/>
      <c r="H120" s="242">
        <v>9.7669999999999995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191</v>
      </c>
      <c r="AU120" s="248" t="s">
        <v>81</v>
      </c>
      <c r="AV120" s="14" t="s">
        <v>81</v>
      </c>
      <c r="AW120" s="14" t="s">
        <v>33</v>
      </c>
      <c r="AX120" s="14" t="s">
        <v>71</v>
      </c>
      <c r="AY120" s="248" t="s">
        <v>114</v>
      </c>
    </row>
    <row r="121" s="15" customFormat="1">
      <c r="A121" s="15"/>
      <c r="B121" s="249"/>
      <c r="C121" s="250"/>
      <c r="D121" s="229" t="s">
        <v>191</v>
      </c>
      <c r="E121" s="251" t="s">
        <v>19</v>
      </c>
      <c r="F121" s="252" t="s">
        <v>196</v>
      </c>
      <c r="G121" s="250"/>
      <c r="H121" s="253">
        <v>40.483999999999995</v>
      </c>
      <c r="I121" s="254"/>
      <c r="J121" s="250"/>
      <c r="K121" s="250"/>
      <c r="L121" s="255"/>
      <c r="M121" s="256"/>
      <c r="N121" s="257"/>
      <c r="O121" s="257"/>
      <c r="P121" s="257"/>
      <c r="Q121" s="257"/>
      <c r="R121" s="257"/>
      <c r="S121" s="257"/>
      <c r="T121" s="25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9" t="s">
        <v>191</v>
      </c>
      <c r="AU121" s="259" t="s">
        <v>81</v>
      </c>
      <c r="AV121" s="15" t="s">
        <v>117</v>
      </c>
      <c r="AW121" s="15" t="s">
        <v>33</v>
      </c>
      <c r="AX121" s="15" t="s">
        <v>76</v>
      </c>
      <c r="AY121" s="259" t="s">
        <v>114</v>
      </c>
    </row>
    <row r="122" s="2" customFormat="1" ht="24.15" customHeight="1">
      <c r="A122" s="40"/>
      <c r="B122" s="41"/>
      <c r="C122" s="203" t="s">
        <v>207</v>
      </c>
      <c r="D122" s="203" t="s">
        <v>118</v>
      </c>
      <c r="E122" s="204" t="s">
        <v>208</v>
      </c>
      <c r="F122" s="205" t="s">
        <v>209</v>
      </c>
      <c r="G122" s="206" t="s">
        <v>200</v>
      </c>
      <c r="H122" s="207">
        <v>2.7000000000000002</v>
      </c>
      <c r="I122" s="208"/>
      <c r="J122" s="209">
        <f>ROUND(I122*H122,2)</f>
        <v>0</v>
      </c>
      <c r="K122" s="205" t="s">
        <v>122</v>
      </c>
      <c r="L122" s="46"/>
      <c r="M122" s="210" t="s">
        <v>19</v>
      </c>
      <c r="N122" s="211" t="s">
        <v>42</v>
      </c>
      <c r="O122" s="86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4" t="s">
        <v>117</v>
      </c>
      <c r="AT122" s="214" t="s">
        <v>118</v>
      </c>
      <c r="AU122" s="214" t="s">
        <v>81</v>
      </c>
      <c r="AY122" s="19" t="s">
        <v>114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9" t="s">
        <v>76</v>
      </c>
      <c r="BK122" s="215">
        <f>ROUND(I122*H122,2)</f>
        <v>0</v>
      </c>
      <c r="BL122" s="19" t="s">
        <v>117</v>
      </c>
      <c r="BM122" s="214" t="s">
        <v>210</v>
      </c>
    </row>
    <row r="123" s="2" customFormat="1">
      <c r="A123" s="40"/>
      <c r="B123" s="41"/>
      <c r="C123" s="42"/>
      <c r="D123" s="216" t="s">
        <v>125</v>
      </c>
      <c r="E123" s="42"/>
      <c r="F123" s="217" t="s">
        <v>211</v>
      </c>
      <c r="G123" s="42"/>
      <c r="H123" s="42"/>
      <c r="I123" s="218"/>
      <c r="J123" s="42"/>
      <c r="K123" s="42"/>
      <c r="L123" s="46"/>
      <c r="M123" s="219"/>
      <c r="N123" s="220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125</v>
      </c>
      <c r="AU123" s="19" t="s">
        <v>81</v>
      </c>
    </row>
    <row r="124" s="2" customFormat="1" ht="24.15" customHeight="1">
      <c r="A124" s="40"/>
      <c r="B124" s="41"/>
      <c r="C124" s="203" t="s">
        <v>212</v>
      </c>
      <c r="D124" s="203" t="s">
        <v>118</v>
      </c>
      <c r="E124" s="204" t="s">
        <v>213</v>
      </c>
      <c r="F124" s="205" t="s">
        <v>214</v>
      </c>
      <c r="G124" s="206" t="s">
        <v>200</v>
      </c>
      <c r="H124" s="207">
        <v>13.523999999999999</v>
      </c>
      <c r="I124" s="208"/>
      <c r="J124" s="209">
        <f>ROUND(I124*H124,2)</f>
        <v>0</v>
      </c>
      <c r="K124" s="205" t="s">
        <v>122</v>
      </c>
      <c r="L124" s="46"/>
      <c r="M124" s="210" t="s">
        <v>19</v>
      </c>
      <c r="N124" s="211" t="s">
        <v>42</v>
      </c>
      <c r="O124" s="86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4" t="s">
        <v>117</v>
      </c>
      <c r="AT124" s="214" t="s">
        <v>118</v>
      </c>
      <c r="AU124" s="214" t="s">
        <v>81</v>
      </c>
      <c r="AY124" s="19" t="s">
        <v>114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9" t="s">
        <v>76</v>
      </c>
      <c r="BK124" s="215">
        <f>ROUND(I124*H124,2)</f>
        <v>0</v>
      </c>
      <c r="BL124" s="19" t="s">
        <v>117</v>
      </c>
      <c r="BM124" s="214" t="s">
        <v>215</v>
      </c>
    </row>
    <row r="125" s="2" customFormat="1">
      <c r="A125" s="40"/>
      <c r="B125" s="41"/>
      <c r="C125" s="42"/>
      <c r="D125" s="216" t="s">
        <v>125</v>
      </c>
      <c r="E125" s="42"/>
      <c r="F125" s="217" t="s">
        <v>216</v>
      </c>
      <c r="G125" s="42"/>
      <c r="H125" s="42"/>
      <c r="I125" s="218"/>
      <c r="J125" s="42"/>
      <c r="K125" s="42"/>
      <c r="L125" s="46"/>
      <c r="M125" s="219"/>
      <c r="N125" s="220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125</v>
      </c>
      <c r="AU125" s="19" t="s">
        <v>81</v>
      </c>
    </row>
    <row r="126" s="13" customFormat="1">
      <c r="A126" s="13"/>
      <c r="B126" s="227"/>
      <c r="C126" s="228"/>
      <c r="D126" s="229" t="s">
        <v>191</v>
      </c>
      <c r="E126" s="230" t="s">
        <v>19</v>
      </c>
      <c r="F126" s="231" t="s">
        <v>217</v>
      </c>
      <c r="G126" s="228"/>
      <c r="H126" s="230" t="s">
        <v>19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191</v>
      </c>
      <c r="AU126" s="237" t="s">
        <v>81</v>
      </c>
      <c r="AV126" s="13" t="s">
        <v>76</v>
      </c>
      <c r="AW126" s="13" t="s">
        <v>33</v>
      </c>
      <c r="AX126" s="13" t="s">
        <v>71</v>
      </c>
      <c r="AY126" s="237" t="s">
        <v>114</v>
      </c>
    </row>
    <row r="127" s="14" customFormat="1">
      <c r="A127" s="14"/>
      <c r="B127" s="238"/>
      <c r="C127" s="239"/>
      <c r="D127" s="229" t="s">
        <v>191</v>
      </c>
      <c r="E127" s="240" t="s">
        <v>19</v>
      </c>
      <c r="F127" s="241" t="s">
        <v>218</v>
      </c>
      <c r="G127" s="239"/>
      <c r="H127" s="242">
        <v>0.73499999999999999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191</v>
      </c>
      <c r="AU127" s="248" t="s">
        <v>81</v>
      </c>
      <c r="AV127" s="14" t="s">
        <v>81</v>
      </c>
      <c r="AW127" s="14" t="s">
        <v>33</v>
      </c>
      <c r="AX127" s="14" t="s">
        <v>71</v>
      </c>
      <c r="AY127" s="248" t="s">
        <v>114</v>
      </c>
    </row>
    <row r="128" s="13" customFormat="1">
      <c r="A128" s="13"/>
      <c r="B128" s="227"/>
      <c r="C128" s="228"/>
      <c r="D128" s="229" t="s">
        <v>191</v>
      </c>
      <c r="E128" s="230" t="s">
        <v>19</v>
      </c>
      <c r="F128" s="231" t="s">
        <v>219</v>
      </c>
      <c r="G128" s="228"/>
      <c r="H128" s="230" t="s">
        <v>19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191</v>
      </c>
      <c r="AU128" s="237" t="s">
        <v>81</v>
      </c>
      <c r="AV128" s="13" t="s">
        <v>76</v>
      </c>
      <c r="AW128" s="13" t="s">
        <v>33</v>
      </c>
      <c r="AX128" s="13" t="s">
        <v>71</v>
      </c>
      <c r="AY128" s="237" t="s">
        <v>114</v>
      </c>
    </row>
    <row r="129" s="14" customFormat="1">
      <c r="A129" s="14"/>
      <c r="B129" s="238"/>
      <c r="C129" s="239"/>
      <c r="D129" s="229" t="s">
        <v>191</v>
      </c>
      <c r="E129" s="240" t="s">
        <v>19</v>
      </c>
      <c r="F129" s="241" t="s">
        <v>220</v>
      </c>
      <c r="G129" s="239"/>
      <c r="H129" s="242">
        <v>12.789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191</v>
      </c>
      <c r="AU129" s="248" t="s">
        <v>81</v>
      </c>
      <c r="AV129" s="14" t="s">
        <v>81</v>
      </c>
      <c r="AW129" s="14" t="s">
        <v>33</v>
      </c>
      <c r="AX129" s="14" t="s">
        <v>71</v>
      </c>
      <c r="AY129" s="248" t="s">
        <v>114</v>
      </c>
    </row>
    <row r="130" s="15" customFormat="1">
      <c r="A130" s="15"/>
      <c r="B130" s="249"/>
      <c r="C130" s="250"/>
      <c r="D130" s="229" t="s">
        <v>191</v>
      </c>
      <c r="E130" s="251" t="s">
        <v>19</v>
      </c>
      <c r="F130" s="252" t="s">
        <v>196</v>
      </c>
      <c r="G130" s="250"/>
      <c r="H130" s="253">
        <v>13.523999999999999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9" t="s">
        <v>191</v>
      </c>
      <c r="AU130" s="259" t="s">
        <v>81</v>
      </c>
      <c r="AV130" s="15" t="s">
        <v>117</v>
      </c>
      <c r="AW130" s="15" t="s">
        <v>33</v>
      </c>
      <c r="AX130" s="15" t="s">
        <v>76</v>
      </c>
      <c r="AY130" s="259" t="s">
        <v>114</v>
      </c>
    </row>
    <row r="131" s="2" customFormat="1" ht="24.15" customHeight="1">
      <c r="A131" s="40"/>
      <c r="B131" s="41"/>
      <c r="C131" s="203" t="s">
        <v>221</v>
      </c>
      <c r="D131" s="203" t="s">
        <v>118</v>
      </c>
      <c r="E131" s="204" t="s">
        <v>222</v>
      </c>
      <c r="F131" s="205" t="s">
        <v>223</v>
      </c>
      <c r="G131" s="206" t="s">
        <v>200</v>
      </c>
      <c r="H131" s="207">
        <v>23.748000000000001</v>
      </c>
      <c r="I131" s="208"/>
      <c r="J131" s="209">
        <f>ROUND(I131*H131,2)</f>
        <v>0</v>
      </c>
      <c r="K131" s="205" t="s">
        <v>122</v>
      </c>
      <c r="L131" s="46"/>
      <c r="M131" s="210" t="s">
        <v>19</v>
      </c>
      <c r="N131" s="211" t="s">
        <v>42</v>
      </c>
      <c r="O131" s="86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4" t="s">
        <v>117</v>
      </c>
      <c r="AT131" s="214" t="s">
        <v>118</v>
      </c>
      <c r="AU131" s="214" t="s">
        <v>81</v>
      </c>
      <c r="AY131" s="19" t="s">
        <v>114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9" t="s">
        <v>76</v>
      </c>
      <c r="BK131" s="215">
        <f>ROUND(I131*H131,2)</f>
        <v>0</v>
      </c>
      <c r="BL131" s="19" t="s">
        <v>117</v>
      </c>
      <c r="BM131" s="214" t="s">
        <v>224</v>
      </c>
    </row>
    <row r="132" s="2" customFormat="1">
      <c r="A132" s="40"/>
      <c r="B132" s="41"/>
      <c r="C132" s="42"/>
      <c r="D132" s="216" t="s">
        <v>125</v>
      </c>
      <c r="E132" s="42"/>
      <c r="F132" s="217" t="s">
        <v>225</v>
      </c>
      <c r="G132" s="42"/>
      <c r="H132" s="42"/>
      <c r="I132" s="218"/>
      <c r="J132" s="42"/>
      <c r="K132" s="42"/>
      <c r="L132" s="46"/>
      <c r="M132" s="219"/>
      <c r="N132" s="220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125</v>
      </c>
      <c r="AU132" s="19" t="s">
        <v>81</v>
      </c>
    </row>
    <row r="133" s="13" customFormat="1">
      <c r="A133" s="13"/>
      <c r="B133" s="227"/>
      <c r="C133" s="228"/>
      <c r="D133" s="229" t="s">
        <v>191</v>
      </c>
      <c r="E133" s="230" t="s">
        <v>19</v>
      </c>
      <c r="F133" s="231" t="s">
        <v>226</v>
      </c>
      <c r="G133" s="228"/>
      <c r="H133" s="230" t="s">
        <v>19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191</v>
      </c>
      <c r="AU133" s="237" t="s">
        <v>81</v>
      </c>
      <c r="AV133" s="13" t="s">
        <v>76</v>
      </c>
      <c r="AW133" s="13" t="s">
        <v>33</v>
      </c>
      <c r="AX133" s="13" t="s">
        <v>71</v>
      </c>
      <c r="AY133" s="237" t="s">
        <v>114</v>
      </c>
    </row>
    <row r="134" s="14" customFormat="1">
      <c r="A134" s="14"/>
      <c r="B134" s="238"/>
      <c r="C134" s="239"/>
      <c r="D134" s="229" t="s">
        <v>191</v>
      </c>
      <c r="E134" s="240" t="s">
        <v>19</v>
      </c>
      <c r="F134" s="241" t="s">
        <v>227</v>
      </c>
      <c r="G134" s="239"/>
      <c r="H134" s="242">
        <v>19.379999999999999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191</v>
      </c>
      <c r="AU134" s="248" t="s">
        <v>81</v>
      </c>
      <c r="AV134" s="14" t="s">
        <v>81</v>
      </c>
      <c r="AW134" s="14" t="s">
        <v>33</v>
      </c>
      <c r="AX134" s="14" t="s">
        <v>71</v>
      </c>
      <c r="AY134" s="248" t="s">
        <v>114</v>
      </c>
    </row>
    <row r="135" s="13" customFormat="1">
      <c r="A135" s="13"/>
      <c r="B135" s="227"/>
      <c r="C135" s="228"/>
      <c r="D135" s="229" t="s">
        <v>191</v>
      </c>
      <c r="E135" s="230" t="s">
        <v>19</v>
      </c>
      <c r="F135" s="231" t="s">
        <v>226</v>
      </c>
      <c r="G135" s="228"/>
      <c r="H135" s="230" t="s">
        <v>19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191</v>
      </c>
      <c r="AU135" s="237" t="s">
        <v>81</v>
      </c>
      <c r="AV135" s="13" t="s">
        <v>76</v>
      </c>
      <c r="AW135" s="13" t="s">
        <v>33</v>
      </c>
      <c r="AX135" s="13" t="s">
        <v>71</v>
      </c>
      <c r="AY135" s="237" t="s">
        <v>114</v>
      </c>
    </row>
    <row r="136" s="14" customFormat="1">
      <c r="A136" s="14"/>
      <c r="B136" s="238"/>
      <c r="C136" s="239"/>
      <c r="D136" s="229" t="s">
        <v>191</v>
      </c>
      <c r="E136" s="240" t="s">
        <v>19</v>
      </c>
      <c r="F136" s="241" t="s">
        <v>228</v>
      </c>
      <c r="G136" s="239"/>
      <c r="H136" s="242">
        <v>4.3680000000000003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191</v>
      </c>
      <c r="AU136" s="248" t="s">
        <v>81</v>
      </c>
      <c r="AV136" s="14" t="s">
        <v>81</v>
      </c>
      <c r="AW136" s="14" t="s">
        <v>33</v>
      </c>
      <c r="AX136" s="14" t="s">
        <v>71</v>
      </c>
      <c r="AY136" s="248" t="s">
        <v>114</v>
      </c>
    </row>
    <row r="137" s="15" customFormat="1">
      <c r="A137" s="15"/>
      <c r="B137" s="249"/>
      <c r="C137" s="250"/>
      <c r="D137" s="229" t="s">
        <v>191</v>
      </c>
      <c r="E137" s="251" t="s">
        <v>19</v>
      </c>
      <c r="F137" s="252" t="s">
        <v>196</v>
      </c>
      <c r="G137" s="250"/>
      <c r="H137" s="253">
        <v>23.747999999999998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9" t="s">
        <v>191</v>
      </c>
      <c r="AU137" s="259" t="s">
        <v>81</v>
      </c>
      <c r="AV137" s="15" t="s">
        <v>117</v>
      </c>
      <c r="AW137" s="15" t="s">
        <v>33</v>
      </c>
      <c r="AX137" s="15" t="s">
        <v>76</v>
      </c>
      <c r="AY137" s="259" t="s">
        <v>114</v>
      </c>
    </row>
    <row r="138" s="2" customFormat="1" ht="37.8" customHeight="1">
      <c r="A138" s="40"/>
      <c r="B138" s="41"/>
      <c r="C138" s="203" t="s">
        <v>229</v>
      </c>
      <c r="D138" s="203" t="s">
        <v>118</v>
      </c>
      <c r="E138" s="204" t="s">
        <v>230</v>
      </c>
      <c r="F138" s="205" t="s">
        <v>231</v>
      </c>
      <c r="G138" s="206" t="s">
        <v>200</v>
      </c>
      <c r="H138" s="207">
        <v>80.456000000000003</v>
      </c>
      <c r="I138" s="208"/>
      <c r="J138" s="209">
        <f>ROUND(I138*H138,2)</f>
        <v>0</v>
      </c>
      <c r="K138" s="205" t="s">
        <v>122</v>
      </c>
      <c r="L138" s="46"/>
      <c r="M138" s="210" t="s">
        <v>19</v>
      </c>
      <c r="N138" s="211" t="s">
        <v>42</v>
      </c>
      <c r="O138" s="86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4" t="s">
        <v>117</v>
      </c>
      <c r="AT138" s="214" t="s">
        <v>118</v>
      </c>
      <c r="AU138" s="214" t="s">
        <v>81</v>
      </c>
      <c r="AY138" s="19" t="s">
        <v>114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9" t="s">
        <v>76</v>
      </c>
      <c r="BK138" s="215">
        <f>ROUND(I138*H138,2)</f>
        <v>0</v>
      </c>
      <c r="BL138" s="19" t="s">
        <v>117</v>
      </c>
      <c r="BM138" s="214" t="s">
        <v>232</v>
      </c>
    </row>
    <row r="139" s="2" customFormat="1">
      <c r="A139" s="40"/>
      <c r="B139" s="41"/>
      <c r="C139" s="42"/>
      <c r="D139" s="216" t="s">
        <v>125</v>
      </c>
      <c r="E139" s="42"/>
      <c r="F139" s="217" t="s">
        <v>233</v>
      </c>
      <c r="G139" s="42"/>
      <c r="H139" s="42"/>
      <c r="I139" s="218"/>
      <c r="J139" s="42"/>
      <c r="K139" s="42"/>
      <c r="L139" s="46"/>
      <c r="M139" s="219"/>
      <c r="N139" s="220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125</v>
      </c>
      <c r="AU139" s="19" t="s">
        <v>81</v>
      </c>
    </row>
    <row r="140" s="14" customFormat="1">
      <c r="A140" s="14"/>
      <c r="B140" s="238"/>
      <c r="C140" s="239"/>
      <c r="D140" s="229" t="s">
        <v>191</v>
      </c>
      <c r="E140" s="240" t="s">
        <v>19</v>
      </c>
      <c r="F140" s="241" t="s">
        <v>234</v>
      </c>
      <c r="G140" s="239"/>
      <c r="H140" s="242">
        <v>80.456000000000003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191</v>
      </c>
      <c r="AU140" s="248" t="s">
        <v>81</v>
      </c>
      <c r="AV140" s="14" t="s">
        <v>81</v>
      </c>
      <c r="AW140" s="14" t="s">
        <v>33</v>
      </c>
      <c r="AX140" s="14" t="s">
        <v>76</v>
      </c>
      <c r="AY140" s="248" t="s">
        <v>114</v>
      </c>
    </row>
    <row r="141" s="2" customFormat="1" ht="24.15" customHeight="1">
      <c r="A141" s="40"/>
      <c r="B141" s="41"/>
      <c r="C141" s="203" t="s">
        <v>235</v>
      </c>
      <c r="D141" s="203" t="s">
        <v>118</v>
      </c>
      <c r="E141" s="204" t="s">
        <v>236</v>
      </c>
      <c r="F141" s="205" t="s">
        <v>237</v>
      </c>
      <c r="G141" s="206" t="s">
        <v>238</v>
      </c>
      <c r="H141" s="207">
        <v>32.103000000000002</v>
      </c>
      <c r="I141" s="208"/>
      <c r="J141" s="209">
        <f>ROUND(I141*H141,2)</f>
        <v>0</v>
      </c>
      <c r="K141" s="205" t="s">
        <v>122</v>
      </c>
      <c r="L141" s="46"/>
      <c r="M141" s="210" t="s">
        <v>19</v>
      </c>
      <c r="N141" s="211" t="s">
        <v>42</v>
      </c>
      <c r="O141" s="86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4" t="s">
        <v>117</v>
      </c>
      <c r="AT141" s="214" t="s">
        <v>118</v>
      </c>
      <c r="AU141" s="214" t="s">
        <v>81</v>
      </c>
      <c r="AY141" s="19" t="s">
        <v>114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9" t="s">
        <v>76</v>
      </c>
      <c r="BK141" s="215">
        <f>ROUND(I141*H141,2)</f>
        <v>0</v>
      </c>
      <c r="BL141" s="19" t="s">
        <v>117</v>
      </c>
      <c r="BM141" s="214" t="s">
        <v>239</v>
      </c>
    </row>
    <row r="142" s="2" customFormat="1">
      <c r="A142" s="40"/>
      <c r="B142" s="41"/>
      <c r="C142" s="42"/>
      <c r="D142" s="216" t="s">
        <v>125</v>
      </c>
      <c r="E142" s="42"/>
      <c r="F142" s="217" t="s">
        <v>240</v>
      </c>
      <c r="G142" s="42"/>
      <c r="H142" s="42"/>
      <c r="I142" s="218"/>
      <c r="J142" s="42"/>
      <c r="K142" s="42"/>
      <c r="L142" s="46"/>
      <c r="M142" s="219"/>
      <c r="N142" s="220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125</v>
      </c>
      <c r="AU142" s="19" t="s">
        <v>81</v>
      </c>
    </row>
    <row r="143" s="2" customFormat="1" ht="24.15" customHeight="1">
      <c r="A143" s="40"/>
      <c r="B143" s="41"/>
      <c r="C143" s="203" t="s">
        <v>8</v>
      </c>
      <c r="D143" s="203" t="s">
        <v>118</v>
      </c>
      <c r="E143" s="204" t="s">
        <v>241</v>
      </c>
      <c r="F143" s="205" t="s">
        <v>242</v>
      </c>
      <c r="G143" s="206" t="s">
        <v>183</v>
      </c>
      <c r="H143" s="207">
        <v>333.94999999999999</v>
      </c>
      <c r="I143" s="208"/>
      <c r="J143" s="209">
        <f>ROUND(I143*H143,2)</f>
        <v>0</v>
      </c>
      <c r="K143" s="205" t="s">
        <v>122</v>
      </c>
      <c r="L143" s="46"/>
      <c r="M143" s="210" t="s">
        <v>19</v>
      </c>
      <c r="N143" s="211" t="s">
        <v>42</v>
      </c>
      <c r="O143" s="86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4" t="s">
        <v>117</v>
      </c>
      <c r="AT143" s="214" t="s">
        <v>118</v>
      </c>
      <c r="AU143" s="214" t="s">
        <v>81</v>
      </c>
      <c r="AY143" s="19" t="s">
        <v>114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9" t="s">
        <v>76</v>
      </c>
      <c r="BK143" s="215">
        <f>ROUND(I143*H143,2)</f>
        <v>0</v>
      </c>
      <c r="BL143" s="19" t="s">
        <v>117</v>
      </c>
      <c r="BM143" s="214" t="s">
        <v>243</v>
      </c>
    </row>
    <row r="144" s="2" customFormat="1">
      <c r="A144" s="40"/>
      <c r="B144" s="41"/>
      <c r="C144" s="42"/>
      <c r="D144" s="216" t="s">
        <v>125</v>
      </c>
      <c r="E144" s="42"/>
      <c r="F144" s="217" t="s">
        <v>244</v>
      </c>
      <c r="G144" s="42"/>
      <c r="H144" s="42"/>
      <c r="I144" s="218"/>
      <c r="J144" s="42"/>
      <c r="K144" s="42"/>
      <c r="L144" s="46"/>
      <c r="M144" s="219"/>
      <c r="N144" s="220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125</v>
      </c>
      <c r="AU144" s="19" t="s">
        <v>81</v>
      </c>
    </row>
    <row r="145" s="14" customFormat="1">
      <c r="A145" s="14"/>
      <c r="B145" s="238"/>
      <c r="C145" s="239"/>
      <c r="D145" s="229" t="s">
        <v>191</v>
      </c>
      <c r="E145" s="240" t="s">
        <v>19</v>
      </c>
      <c r="F145" s="241" t="s">
        <v>245</v>
      </c>
      <c r="G145" s="239"/>
      <c r="H145" s="242">
        <v>117.95999999999999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191</v>
      </c>
      <c r="AU145" s="248" t="s">
        <v>81</v>
      </c>
      <c r="AV145" s="14" t="s">
        <v>81</v>
      </c>
      <c r="AW145" s="14" t="s">
        <v>33</v>
      </c>
      <c r="AX145" s="14" t="s">
        <v>71</v>
      </c>
      <c r="AY145" s="248" t="s">
        <v>114</v>
      </c>
    </row>
    <row r="146" s="14" customFormat="1">
      <c r="A146" s="14"/>
      <c r="B146" s="238"/>
      <c r="C146" s="239"/>
      <c r="D146" s="229" t="s">
        <v>191</v>
      </c>
      <c r="E146" s="240" t="s">
        <v>19</v>
      </c>
      <c r="F146" s="241" t="s">
        <v>246</v>
      </c>
      <c r="G146" s="239"/>
      <c r="H146" s="242">
        <v>192.78999999999999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191</v>
      </c>
      <c r="AU146" s="248" t="s">
        <v>81</v>
      </c>
      <c r="AV146" s="14" t="s">
        <v>81</v>
      </c>
      <c r="AW146" s="14" t="s">
        <v>33</v>
      </c>
      <c r="AX146" s="14" t="s">
        <v>71</v>
      </c>
      <c r="AY146" s="248" t="s">
        <v>114</v>
      </c>
    </row>
    <row r="147" s="14" customFormat="1">
      <c r="A147" s="14"/>
      <c r="B147" s="238"/>
      <c r="C147" s="239"/>
      <c r="D147" s="229" t="s">
        <v>191</v>
      </c>
      <c r="E147" s="240" t="s">
        <v>19</v>
      </c>
      <c r="F147" s="241" t="s">
        <v>247</v>
      </c>
      <c r="G147" s="239"/>
      <c r="H147" s="242">
        <v>23.199999999999999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191</v>
      </c>
      <c r="AU147" s="248" t="s">
        <v>81</v>
      </c>
      <c r="AV147" s="14" t="s">
        <v>81</v>
      </c>
      <c r="AW147" s="14" t="s">
        <v>33</v>
      </c>
      <c r="AX147" s="14" t="s">
        <v>71</v>
      </c>
      <c r="AY147" s="248" t="s">
        <v>114</v>
      </c>
    </row>
    <row r="148" s="15" customFormat="1">
      <c r="A148" s="15"/>
      <c r="B148" s="249"/>
      <c r="C148" s="250"/>
      <c r="D148" s="229" t="s">
        <v>191</v>
      </c>
      <c r="E148" s="251" t="s">
        <v>19</v>
      </c>
      <c r="F148" s="252" t="s">
        <v>196</v>
      </c>
      <c r="G148" s="250"/>
      <c r="H148" s="253">
        <v>333.94999999999999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191</v>
      </c>
      <c r="AU148" s="259" t="s">
        <v>81</v>
      </c>
      <c r="AV148" s="15" t="s">
        <v>117</v>
      </c>
      <c r="AW148" s="15" t="s">
        <v>33</v>
      </c>
      <c r="AX148" s="15" t="s">
        <v>76</v>
      </c>
      <c r="AY148" s="259" t="s">
        <v>114</v>
      </c>
    </row>
    <row r="149" s="2" customFormat="1" ht="24.15" customHeight="1">
      <c r="A149" s="40"/>
      <c r="B149" s="41"/>
      <c r="C149" s="203" t="s">
        <v>248</v>
      </c>
      <c r="D149" s="203" t="s">
        <v>118</v>
      </c>
      <c r="E149" s="204" t="s">
        <v>249</v>
      </c>
      <c r="F149" s="205" t="s">
        <v>250</v>
      </c>
      <c r="G149" s="206" t="s">
        <v>183</v>
      </c>
      <c r="H149" s="207">
        <v>192.78999999999999</v>
      </c>
      <c r="I149" s="208"/>
      <c r="J149" s="209">
        <f>ROUND(I149*H149,2)</f>
        <v>0</v>
      </c>
      <c r="K149" s="205" t="s">
        <v>122</v>
      </c>
      <c r="L149" s="46"/>
      <c r="M149" s="210" t="s">
        <v>19</v>
      </c>
      <c r="N149" s="211" t="s">
        <v>42</v>
      </c>
      <c r="O149" s="86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4" t="s">
        <v>117</v>
      </c>
      <c r="AT149" s="214" t="s">
        <v>118</v>
      </c>
      <c r="AU149" s="214" t="s">
        <v>81</v>
      </c>
      <c r="AY149" s="19" t="s">
        <v>114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9" t="s">
        <v>76</v>
      </c>
      <c r="BK149" s="215">
        <f>ROUND(I149*H149,2)</f>
        <v>0</v>
      </c>
      <c r="BL149" s="19" t="s">
        <v>117</v>
      </c>
      <c r="BM149" s="214" t="s">
        <v>251</v>
      </c>
    </row>
    <row r="150" s="2" customFormat="1">
      <c r="A150" s="40"/>
      <c r="B150" s="41"/>
      <c r="C150" s="42"/>
      <c r="D150" s="216" t="s">
        <v>125</v>
      </c>
      <c r="E150" s="42"/>
      <c r="F150" s="217" t="s">
        <v>252</v>
      </c>
      <c r="G150" s="42"/>
      <c r="H150" s="42"/>
      <c r="I150" s="218"/>
      <c r="J150" s="42"/>
      <c r="K150" s="42"/>
      <c r="L150" s="46"/>
      <c r="M150" s="219"/>
      <c r="N150" s="220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125</v>
      </c>
      <c r="AU150" s="19" t="s">
        <v>81</v>
      </c>
    </row>
    <row r="151" s="14" customFormat="1">
      <c r="A151" s="14"/>
      <c r="B151" s="238"/>
      <c r="C151" s="239"/>
      <c r="D151" s="229" t="s">
        <v>191</v>
      </c>
      <c r="E151" s="240" t="s">
        <v>19</v>
      </c>
      <c r="F151" s="241" t="s">
        <v>246</v>
      </c>
      <c r="G151" s="239"/>
      <c r="H151" s="242">
        <v>192.78999999999999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191</v>
      </c>
      <c r="AU151" s="248" t="s">
        <v>81</v>
      </c>
      <c r="AV151" s="14" t="s">
        <v>81</v>
      </c>
      <c r="AW151" s="14" t="s">
        <v>33</v>
      </c>
      <c r="AX151" s="14" t="s">
        <v>76</v>
      </c>
      <c r="AY151" s="248" t="s">
        <v>114</v>
      </c>
    </row>
    <row r="152" s="2" customFormat="1" ht="16.5" customHeight="1">
      <c r="A152" s="40"/>
      <c r="B152" s="41"/>
      <c r="C152" s="260" t="s">
        <v>253</v>
      </c>
      <c r="D152" s="260" t="s">
        <v>254</v>
      </c>
      <c r="E152" s="261" t="s">
        <v>255</v>
      </c>
      <c r="F152" s="262" t="s">
        <v>256</v>
      </c>
      <c r="G152" s="263" t="s">
        <v>257</v>
      </c>
      <c r="H152" s="264">
        <v>3.8559999999999999</v>
      </c>
      <c r="I152" s="265"/>
      <c r="J152" s="266">
        <f>ROUND(I152*H152,2)</f>
        <v>0</v>
      </c>
      <c r="K152" s="262" t="s">
        <v>122</v>
      </c>
      <c r="L152" s="267"/>
      <c r="M152" s="268" t="s">
        <v>19</v>
      </c>
      <c r="N152" s="269" t="s">
        <v>42</v>
      </c>
      <c r="O152" s="86"/>
      <c r="P152" s="212">
        <f>O152*H152</f>
        <v>0</v>
      </c>
      <c r="Q152" s="212">
        <v>0.001</v>
      </c>
      <c r="R152" s="212">
        <f>Q152*H152</f>
        <v>0.0038560000000000001</v>
      </c>
      <c r="S152" s="212">
        <v>0</v>
      </c>
      <c r="T152" s="213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4" t="s">
        <v>212</v>
      </c>
      <c r="AT152" s="214" t="s">
        <v>254</v>
      </c>
      <c r="AU152" s="214" t="s">
        <v>81</v>
      </c>
      <c r="AY152" s="19" t="s">
        <v>114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9" t="s">
        <v>76</v>
      </c>
      <c r="BK152" s="215">
        <f>ROUND(I152*H152,2)</f>
        <v>0</v>
      </c>
      <c r="BL152" s="19" t="s">
        <v>117</v>
      </c>
      <c r="BM152" s="214" t="s">
        <v>258</v>
      </c>
    </row>
    <row r="153" s="14" customFormat="1">
      <c r="A153" s="14"/>
      <c r="B153" s="238"/>
      <c r="C153" s="239"/>
      <c r="D153" s="229" t="s">
        <v>191</v>
      </c>
      <c r="E153" s="239"/>
      <c r="F153" s="241" t="s">
        <v>259</v>
      </c>
      <c r="G153" s="239"/>
      <c r="H153" s="242">
        <v>3.8559999999999999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191</v>
      </c>
      <c r="AU153" s="248" t="s">
        <v>81</v>
      </c>
      <c r="AV153" s="14" t="s">
        <v>81</v>
      </c>
      <c r="AW153" s="14" t="s">
        <v>4</v>
      </c>
      <c r="AX153" s="14" t="s">
        <v>76</v>
      </c>
      <c r="AY153" s="248" t="s">
        <v>114</v>
      </c>
    </row>
    <row r="154" s="2" customFormat="1" ht="24.15" customHeight="1">
      <c r="A154" s="40"/>
      <c r="B154" s="41"/>
      <c r="C154" s="203" t="s">
        <v>260</v>
      </c>
      <c r="D154" s="203" t="s">
        <v>118</v>
      </c>
      <c r="E154" s="204" t="s">
        <v>261</v>
      </c>
      <c r="F154" s="205" t="s">
        <v>262</v>
      </c>
      <c r="G154" s="206" t="s">
        <v>183</v>
      </c>
      <c r="H154" s="207">
        <v>117.95999999999999</v>
      </c>
      <c r="I154" s="208"/>
      <c r="J154" s="209">
        <f>ROUND(I154*H154,2)</f>
        <v>0</v>
      </c>
      <c r="K154" s="205" t="s">
        <v>122</v>
      </c>
      <c r="L154" s="46"/>
      <c r="M154" s="210" t="s">
        <v>19</v>
      </c>
      <c r="N154" s="211" t="s">
        <v>42</v>
      </c>
      <c r="O154" s="86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4" t="s">
        <v>117</v>
      </c>
      <c r="AT154" s="214" t="s">
        <v>118</v>
      </c>
      <c r="AU154" s="214" t="s">
        <v>81</v>
      </c>
      <c r="AY154" s="19" t="s">
        <v>114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9" t="s">
        <v>76</v>
      </c>
      <c r="BK154" s="215">
        <f>ROUND(I154*H154,2)</f>
        <v>0</v>
      </c>
      <c r="BL154" s="19" t="s">
        <v>117</v>
      </c>
      <c r="BM154" s="214" t="s">
        <v>263</v>
      </c>
    </row>
    <row r="155" s="2" customFormat="1">
      <c r="A155" s="40"/>
      <c r="B155" s="41"/>
      <c r="C155" s="42"/>
      <c r="D155" s="216" t="s">
        <v>125</v>
      </c>
      <c r="E155" s="42"/>
      <c r="F155" s="217" t="s">
        <v>264</v>
      </c>
      <c r="G155" s="42"/>
      <c r="H155" s="42"/>
      <c r="I155" s="218"/>
      <c r="J155" s="42"/>
      <c r="K155" s="42"/>
      <c r="L155" s="46"/>
      <c r="M155" s="219"/>
      <c r="N155" s="220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125</v>
      </c>
      <c r="AU155" s="19" t="s">
        <v>81</v>
      </c>
    </row>
    <row r="156" s="14" customFormat="1">
      <c r="A156" s="14"/>
      <c r="B156" s="238"/>
      <c r="C156" s="239"/>
      <c r="D156" s="229" t="s">
        <v>191</v>
      </c>
      <c r="E156" s="240" t="s">
        <v>19</v>
      </c>
      <c r="F156" s="241" t="s">
        <v>245</v>
      </c>
      <c r="G156" s="239"/>
      <c r="H156" s="242">
        <v>117.95999999999999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191</v>
      </c>
      <c r="AU156" s="248" t="s">
        <v>81</v>
      </c>
      <c r="AV156" s="14" t="s">
        <v>81</v>
      </c>
      <c r="AW156" s="14" t="s">
        <v>33</v>
      </c>
      <c r="AX156" s="14" t="s">
        <v>76</v>
      </c>
      <c r="AY156" s="248" t="s">
        <v>114</v>
      </c>
    </row>
    <row r="157" s="2" customFormat="1" ht="16.5" customHeight="1">
      <c r="A157" s="40"/>
      <c r="B157" s="41"/>
      <c r="C157" s="260" t="s">
        <v>265</v>
      </c>
      <c r="D157" s="260" t="s">
        <v>254</v>
      </c>
      <c r="E157" s="261" t="s">
        <v>266</v>
      </c>
      <c r="F157" s="262" t="s">
        <v>267</v>
      </c>
      <c r="G157" s="263" t="s">
        <v>257</v>
      </c>
      <c r="H157" s="264">
        <v>2.359</v>
      </c>
      <c r="I157" s="265"/>
      <c r="J157" s="266">
        <f>ROUND(I157*H157,2)</f>
        <v>0</v>
      </c>
      <c r="K157" s="262" t="s">
        <v>122</v>
      </c>
      <c r="L157" s="267"/>
      <c r="M157" s="268" t="s">
        <v>19</v>
      </c>
      <c r="N157" s="269" t="s">
        <v>42</v>
      </c>
      <c r="O157" s="86"/>
      <c r="P157" s="212">
        <f>O157*H157</f>
        <v>0</v>
      </c>
      <c r="Q157" s="212">
        <v>0.001</v>
      </c>
      <c r="R157" s="212">
        <f>Q157*H157</f>
        <v>0.002359</v>
      </c>
      <c r="S157" s="212">
        <v>0</v>
      </c>
      <c r="T157" s="213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4" t="s">
        <v>212</v>
      </c>
      <c r="AT157" s="214" t="s">
        <v>254</v>
      </c>
      <c r="AU157" s="214" t="s">
        <v>81</v>
      </c>
      <c r="AY157" s="19" t="s">
        <v>114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9" t="s">
        <v>76</v>
      </c>
      <c r="BK157" s="215">
        <f>ROUND(I157*H157,2)</f>
        <v>0</v>
      </c>
      <c r="BL157" s="19" t="s">
        <v>117</v>
      </c>
      <c r="BM157" s="214" t="s">
        <v>268</v>
      </c>
    </row>
    <row r="158" s="14" customFormat="1">
      <c r="A158" s="14"/>
      <c r="B158" s="238"/>
      <c r="C158" s="239"/>
      <c r="D158" s="229" t="s">
        <v>191</v>
      </c>
      <c r="E158" s="239"/>
      <c r="F158" s="241" t="s">
        <v>269</v>
      </c>
      <c r="G158" s="239"/>
      <c r="H158" s="242">
        <v>2.359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8" t="s">
        <v>191</v>
      </c>
      <c r="AU158" s="248" t="s">
        <v>81</v>
      </c>
      <c r="AV158" s="14" t="s">
        <v>81</v>
      </c>
      <c r="AW158" s="14" t="s">
        <v>4</v>
      </c>
      <c r="AX158" s="14" t="s">
        <v>76</v>
      </c>
      <c r="AY158" s="248" t="s">
        <v>114</v>
      </c>
    </row>
    <row r="159" s="2" customFormat="1" ht="21.75" customHeight="1">
      <c r="A159" s="40"/>
      <c r="B159" s="41"/>
      <c r="C159" s="203" t="s">
        <v>270</v>
      </c>
      <c r="D159" s="203" t="s">
        <v>118</v>
      </c>
      <c r="E159" s="204" t="s">
        <v>271</v>
      </c>
      <c r="F159" s="205" t="s">
        <v>272</v>
      </c>
      <c r="G159" s="206" t="s">
        <v>183</v>
      </c>
      <c r="H159" s="207">
        <v>310.75</v>
      </c>
      <c r="I159" s="208"/>
      <c r="J159" s="209">
        <f>ROUND(I159*H159,2)</f>
        <v>0</v>
      </c>
      <c r="K159" s="205" t="s">
        <v>122</v>
      </c>
      <c r="L159" s="46"/>
      <c r="M159" s="210" t="s">
        <v>19</v>
      </c>
      <c r="N159" s="211" t="s">
        <v>42</v>
      </c>
      <c r="O159" s="86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4" t="s">
        <v>117</v>
      </c>
      <c r="AT159" s="214" t="s">
        <v>118</v>
      </c>
      <c r="AU159" s="214" t="s">
        <v>81</v>
      </c>
      <c r="AY159" s="19" t="s">
        <v>114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9" t="s">
        <v>76</v>
      </c>
      <c r="BK159" s="215">
        <f>ROUND(I159*H159,2)</f>
        <v>0</v>
      </c>
      <c r="BL159" s="19" t="s">
        <v>117</v>
      </c>
      <c r="BM159" s="214" t="s">
        <v>273</v>
      </c>
    </row>
    <row r="160" s="2" customFormat="1">
      <c r="A160" s="40"/>
      <c r="B160" s="41"/>
      <c r="C160" s="42"/>
      <c r="D160" s="216" t="s">
        <v>125</v>
      </c>
      <c r="E160" s="42"/>
      <c r="F160" s="217" t="s">
        <v>274</v>
      </c>
      <c r="G160" s="42"/>
      <c r="H160" s="42"/>
      <c r="I160" s="218"/>
      <c r="J160" s="42"/>
      <c r="K160" s="42"/>
      <c r="L160" s="46"/>
      <c r="M160" s="219"/>
      <c r="N160" s="220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125</v>
      </c>
      <c r="AU160" s="19" t="s">
        <v>81</v>
      </c>
    </row>
    <row r="161" s="12" customFormat="1" ht="22.8" customHeight="1">
      <c r="A161" s="12"/>
      <c r="B161" s="187"/>
      <c r="C161" s="188"/>
      <c r="D161" s="189" t="s">
        <v>70</v>
      </c>
      <c r="E161" s="201" t="s">
        <v>81</v>
      </c>
      <c r="F161" s="201" t="s">
        <v>275</v>
      </c>
      <c r="G161" s="188"/>
      <c r="H161" s="188"/>
      <c r="I161" s="191"/>
      <c r="J161" s="202">
        <f>BK161</f>
        <v>0</v>
      </c>
      <c r="K161" s="188"/>
      <c r="L161" s="193"/>
      <c r="M161" s="194"/>
      <c r="N161" s="195"/>
      <c r="O161" s="195"/>
      <c r="P161" s="196">
        <f>SUM(P162:P188)</f>
        <v>0</v>
      </c>
      <c r="Q161" s="195"/>
      <c r="R161" s="196">
        <f>SUM(R162:R188)</f>
        <v>21.972318059999999</v>
      </c>
      <c r="S161" s="195"/>
      <c r="T161" s="197">
        <f>SUM(T162:T188)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8" t="s">
        <v>76</v>
      </c>
      <c r="AT161" s="199" t="s">
        <v>70</v>
      </c>
      <c r="AU161" s="199" t="s">
        <v>76</v>
      </c>
      <c r="AY161" s="198" t="s">
        <v>114</v>
      </c>
      <c r="BK161" s="200">
        <f>SUM(BK162:BK188)</f>
        <v>0</v>
      </c>
    </row>
    <row r="162" s="2" customFormat="1" ht="16.5" customHeight="1">
      <c r="A162" s="40"/>
      <c r="B162" s="41"/>
      <c r="C162" s="203" t="s">
        <v>276</v>
      </c>
      <c r="D162" s="203" t="s">
        <v>118</v>
      </c>
      <c r="E162" s="204" t="s">
        <v>277</v>
      </c>
      <c r="F162" s="205" t="s">
        <v>278</v>
      </c>
      <c r="G162" s="206" t="s">
        <v>200</v>
      </c>
      <c r="H162" s="207">
        <v>7.6260000000000003</v>
      </c>
      <c r="I162" s="208"/>
      <c r="J162" s="209">
        <f>ROUND(I162*H162,2)</f>
        <v>0</v>
      </c>
      <c r="K162" s="205" t="s">
        <v>122</v>
      </c>
      <c r="L162" s="46"/>
      <c r="M162" s="210" t="s">
        <v>19</v>
      </c>
      <c r="N162" s="211" t="s">
        <v>42</v>
      </c>
      <c r="O162" s="86"/>
      <c r="P162" s="212">
        <f>O162*H162</f>
        <v>0</v>
      </c>
      <c r="Q162" s="212">
        <v>2.5018699999999998</v>
      </c>
      <c r="R162" s="212">
        <f>Q162*H162</f>
        <v>19.079260619999999</v>
      </c>
      <c r="S162" s="212">
        <v>0</v>
      </c>
      <c r="T162" s="213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4" t="s">
        <v>117</v>
      </c>
      <c r="AT162" s="214" t="s">
        <v>118</v>
      </c>
      <c r="AU162" s="214" t="s">
        <v>81</v>
      </c>
      <c r="AY162" s="19" t="s">
        <v>114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9" t="s">
        <v>76</v>
      </c>
      <c r="BK162" s="215">
        <f>ROUND(I162*H162,2)</f>
        <v>0</v>
      </c>
      <c r="BL162" s="19" t="s">
        <v>117</v>
      </c>
      <c r="BM162" s="214" t="s">
        <v>279</v>
      </c>
    </row>
    <row r="163" s="2" customFormat="1">
      <c r="A163" s="40"/>
      <c r="B163" s="41"/>
      <c r="C163" s="42"/>
      <c r="D163" s="216" t="s">
        <v>125</v>
      </c>
      <c r="E163" s="42"/>
      <c r="F163" s="217" t="s">
        <v>280</v>
      </c>
      <c r="G163" s="42"/>
      <c r="H163" s="42"/>
      <c r="I163" s="218"/>
      <c r="J163" s="42"/>
      <c r="K163" s="42"/>
      <c r="L163" s="46"/>
      <c r="M163" s="219"/>
      <c r="N163" s="220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125</v>
      </c>
      <c r="AU163" s="19" t="s">
        <v>81</v>
      </c>
    </row>
    <row r="164" s="13" customFormat="1">
      <c r="A164" s="13"/>
      <c r="B164" s="227"/>
      <c r="C164" s="228"/>
      <c r="D164" s="229" t="s">
        <v>191</v>
      </c>
      <c r="E164" s="230" t="s">
        <v>19</v>
      </c>
      <c r="F164" s="231" t="s">
        <v>226</v>
      </c>
      <c r="G164" s="228"/>
      <c r="H164" s="230" t="s">
        <v>19</v>
      </c>
      <c r="I164" s="232"/>
      <c r="J164" s="228"/>
      <c r="K164" s="228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191</v>
      </c>
      <c r="AU164" s="237" t="s">
        <v>81</v>
      </c>
      <c r="AV164" s="13" t="s">
        <v>76</v>
      </c>
      <c r="AW164" s="13" t="s">
        <v>33</v>
      </c>
      <c r="AX164" s="13" t="s">
        <v>71</v>
      </c>
      <c r="AY164" s="237" t="s">
        <v>114</v>
      </c>
    </row>
    <row r="165" s="14" customFormat="1">
      <c r="A165" s="14"/>
      <c r="B165" s="238"/>
      <c r="C165" s="239"/>
      <c r="D165" s="229" t="s">
        <v>191</v>
      </c>
      <c r="E165" s="240" t="s">
        <v>19</v>
      </c>
      <c r="F165" s="241" t="s">
        <v>281</v>
      </c>
      <c r="G165" s="239"/>
      <c r="H165" s="242">
        <v>3.996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191</v>
      </c>
      <c r="AU165" s="248" t="s">
        <v>81</v>
      </c>
      <c r="AV165" s="14" t="s">
        <v>81</v>
      </c>
      <c r="AW165" s="14" t="s">
        <v>33</v>
      </c>
      <c r="AX165" s="14" t="s">
        <v>71</v>
      </c>
      <c r="AY165" s="248" t="s">
        <v>114</v>
      </c>
    </row>
    <row r="166" s="14" customFormat="1">
      <c r="A166" s="14"/>
      <c r="B166" s="238"/>
      <c r="C166" s="239"/>
      <c r="D166" s="229" t="s">
        <v>191</v>
      </c>
      <c r="E166" s="240" t="s">
        <v>19</v>
      </c>
      <c r="F166" s="241" t="s">
        <v>282</v>
      </c>
      <c r="G166" s="239"/>
      <c r="H166" s="242">
        <v>0.71999999999999997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191</v>
      </c>
      <c r="AU166" s="248" t="s">
        <v>81</v>
      </c>
      <c r="AV166" s="14" t="s">
        <v>81</v>
      </c>
      <c r="AW166" s="14" t="s">
        <v>33</v>
      </c>
      <c r="AX166" s="14" t="s">
        <v>71</v>
      </c>
      <c r="AY166" s="248" t="s">
        <v>114</v>
      </c>
    </row>
    <row r="167" s="14" customFormat="1">
      <c r="A167" s="14"/>
      <c r="B167" s="238"/>
      <c r="C167" s="239"/>
      <c r="D167" s="229" t="s">
        <v>191</v>
      </c>
      <c r="E167" s="240" t="s">
        <v>19</v>
      </c>
      <c r="F167" s="241" t="s">
        <v>283</v>
      </c>
      <c r="G167" s="239"/>
      <c r="H167" s="242">
        <v>2.4300000000000002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191</v>
      </c>
      <c r="AU167" s="248" t="s">
        <v>81</v>
      </c>
      <c r="AV167" s="14" t="s">
        <v>81</v>
      </c>
      <c r="AW167" s="14" t="s">
        <v>33</v>
      </c>
      <c r="AX167" s="14" t="s">
        <v>71</v>
      </c>
      <c r="AY167" s="248" t="s">
        <v>114</v>
      </c>
    </row>
    <row r="168" s="14" customFormat="1">
      <c r="A168" s="14"/>
      <c r="B168" s="238"/>
      <c r="C168" s="239"/>
      <c r="D168" s="229" t="s">
        <v>191</v>
      </c>
      <c r="E168" s="240" t="s">
        <v>19</v>
      </c>
      <c r="F168" s="241" t="s">
        <v>284</v>
      </c>
      <c r="G168" s="239"/>
      <c r="H168" s="242">
        <v>0.47999999999999998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191</v>
      </c>
      <c r="AU168" s="248" t="s">
        <v>81</v>
      </c>
      <c r="AV168" s="14" t="s">
        <v>81</v>
      </c>
      <c r="AW168" s="14" t="s">
        <v>33</v>
      </c>
      <c r="AX168" s="14" t="s">
        <v>71</v>
      </c>
      <c r="AY168" s="248" t="s">
        <v>114</v>
      </c>
    </row>
    <row r="169" s="15" customFormat="1">
      <c r="A169" s="15"/>
      <c r="B169" s="249"/>
      <c r="C169" s="250"/>
      <c r="D169" s="229" t="s">
        <v>191</v>
      </c>
      <c r="E169" s="251" t="s">
        <v>19</v>
      </c>
      <c r="F169" s="252" t="s">
        <v>196</v>
      </c>
      <c r="G169" s="250"/>
      <c r="H169" s="253">
        <v>7.6260000000000003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9" t="s">
        <v>191</v>
      </c>
      <c r="AU169" s="259" t="s">
        <v>81</v>
      </c>
      <c r="AV169" s="15" t="s">
        <v>117</v>
      </c>
      <c r="AW169" s="15" t="s">
        <v>33</v>
      </c>
      <c r="AX169" s="15" t="s">
        <v>76</v>
      </c>
      <c r="AY169" s="259" t="s">
        <v>114</v>
      </c>
    </row>
    <row r="170" s="2" customFormat="1" ht="16.5" customHeight="1">
      <c r="A170" s="40"/>
      <c r="B170" s="41"/>
      <c r="C170" s="203" t="s">
        <v>285</v>
      </c>
      <c r="D170" s="203" t="s">
        <v>118</v>
      </c>
      <c r="E170" s="204" t="s">
        <v>286</v>
      </c>
      <c r="F170" s="205" t="s">
        <v>287</v>
      </c>
      <c r="G170" s="206" t="s">
        <v>183</v>
      </c>
      <c r="H170" s="207">
        <v>2.6400000000000001</v>
      </c>
      <c r="I170" s="208"/>
      <c r="J170" s="209">
        <f>ROUND(I170*H170,2)</f>
        <v>0</v>
      </c>
      <c r="K170" s="205" t="s">
        <v>122</v>
      </c>
      <c r="L170" s="46"/>
      <c r="M170" s="210" t="s">
        <v>19</v>
      </c>
      <c r="N170" s="211" t="s">
        <v>42</v>
      </c>
      <c r="O170" s="86"/>
      <c r="P170" s="212">
        <f>O170*H170</f>
        <v>0</v>
      </c>
      <c r="Q170" s="212">
        <v>0.0026900000000000001</v>
      </c>
      <c r="R170" s="212">
        <f>Q170*H170</f>
        <v>0.0071016000000000004</v>
      </c>
      <c r="S170" s="212">
        <v>0</v>
      </c>
      <c r="T170" s="213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4" t="s">
        <v>117</v>
      </c>
      <c r="AT170" s="214" t="s">
        <v>118</v>
      </c>
      <c r="AU170" s="214" t="s">
        <v>81</v>
      </c>
      <c r="AY170" s="19" t="s">
        <v>114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9" t="s">
        <v>76</v>
      </c>
      <c r="BK170" s="215">
        <f>ROUND(I170*H170,2)</f>
        <v>0</v>
      </c>
      <c r="BL170" s="19" t="s">
        <v>117</v>
      </c>
      <c r="BM170" s="214" t="s">
        <v>288</v>
      </c>
    </row>
    <row r="171" s="2" customFormat="1">
      <c r="A171" s="40"/>
      <c r="B171" s="41"/>
      <c r="C171" s="42"/>
      <c r="D171" s="216" t="s">
        <v>125</v>
      </c>
      <c r="E171" s="42"/>
      <c r="F171" s="217" t="s">
        <v>289</v>
      </c>
      <c r="G171" s="42"/>
      <c r="H171" s="42"/>
      <c r="I171" s="218"/>
      <c r="J171" s="42"/>
      <c r="K171" s="42"/>
      <c r="L171" s="46"/>
      <c r="M171" s="219"/>
      <c r="N171" s="220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125</v>
      </c>
      <c r="AU171" s="19" t="s">
        <v>81</v>
      </c>
    </row>
    <row r="172" s="14" customFormat="1">
      <c r="A172" s="14"/>
      <c r="B172" s="238"/>
      <c r="C172" s="239"/>
      <c r="D172" s="229" t="s">
        <v>191</v>
      </c>
      <c r="E172" s="240" t="s">
        <v>19</v>
      </c>
      <c r="F172" s="241" t="s">
        <v>290</v>
      </c>
      <c r="G172" s="239"/>
      <c r="H172" s="242">
        <v>2.6400000000000001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191</v>
      </c>
      <c r="AU172" s="248" t="s">
        <v>81</v>
      </c>
      <c r="AV172" s="14" t="s">
        <v>81</v>
      </c>
      <c r="AW172" s="14" t="s">
        <v>33</v>
      </c>
      <c r="AX172" s="14" t="s">
        <v>76</v>
      </c>
      <c r="AY172" s="248" t="s">
        <v>114</v>
      </c>
    </row>
    <row r="173" s="2" customFormat="1" ht="16.5" customHeight="1">
      <c r="A173" s="40"/>
      <c r="B173" s="41"/>
      <c r="C173" s="203" t="s">
        <v>291</v>
      </c>
      <c r="D173" s="203" t="s">
        <v>118</v>
      </c>
      <c r="E173" s="204" t="s">
        <v>292</v>
      </c>
      <c r="F173" s="205" t="s">
        <v>293</v>
      </c>
      <c r="G173" s="206" t="s">
        <v>183</v>
      </c>
      <c r="H173" s="207">
        <v>2.6400000000000001</v>
      </c>
      <c r="I173" s="208"/>
      <c r="J173" s="209">
        <f>ROUND(I173*H173,2)</f>
        <v>0</v>
      </c>
      <c r="K173" s="205" t="s">
        <v>122</v>
      </c>
      <c r="L173" s="46"/>
      <c r="M173" s="210" t="s">
        <v>19</v>
      </c>
      <c r="N173" s="211" t="s">
        <v>42</v>
      </c>
      <c r="O173" s="86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4" t="s">
        <v>117</v>
      </c>
      <c r="AT173" s="214" t="s">
        <v>118</v>
      </c>
      <c r="AU173" s="214" t="s">
        <v>81</v>
      </c>
      <c r="AY173" s="19" t="s">
        <v>114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9" t="s">
        <v>76</v>
      </c>
      <c r="BK173" s="215">
        <f>ROUND(I173*H173,2)</f>
        <v>0</v>
      </c>
      <c r="BL173" s="19" t="s">
        <v>117</v>
      </c>
      <c r="BM173" s="214" t="s">
        <v>294</v>
      </c>
    </row>
    <row r="174" s="2" customFormat="1">
      <c r="A174" s="40"/>
      <c r="B174" s="41"/>
      <c r="C174" s="42"/>
      <c r="D174" s="216" t="s">
        <v>125</v>
      </c>
      <c r="E174" s="42"/>
      <c r="F174" s="217" t="s">
        <v>295</v>
      </c>
      <c r="G174" s="42"/>
      <c r="H174" s="42"/>
      <c r="I174" s="218"/>
      <c r="J174" s="42"/>
      <c r="K174" s="42"/>
      <c r="L174" s="46"/>
      <c r="M174" s="219"/>
      <c r="N174" s="220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125</v>
      </c>
      <c r="AU174" s="19" t="s">
        <v>81</v>
      </c>
    </row>
    <row r="175" s="2" customFormat="1" ht="16.5" customHeight="1">
      <c r="A175" s="40"/>
      <c r="B175" s="41"/>
      <c r="C175" s="203" t="s">
        <v>7</v>
      </c>
      <c r="D175" s="203" t="s">
        <v>118</v>
      </c>
      <c r="E175" s="204" t="s">
        <v>296</v>
      </c>
      <c r="F175" s="205" t="s">
        <v>297</v>
      </c>
      <c r="G175" s="206" t="s">
        <v>200</v>
      </c>
      <c r="H175" s="207">
        <v>1.1519999999999999</v>
      </c>
      <c r="I175" s="208"/>
      <c r="J175" s="209">
        <f>ROUND(I175*H175,2)</f>
        <v>0</v>
      </c>
      <c r="K175" s="205" t="s">
        <v>122</v>
      </c>
      <c r="L175" s="46"/>
      <c r="M175" s="210" t="s">
        <v>19</v>
      </c>
      <c r="N175" s="211" t="s">
        <v>42</v>
      </c>
      <c r="O175" s="86"/>
      <c r="P175" s="212">
        <f>O175*H175</f>
        <v>0</v>
      </c>
      <c r="Q175" s="212">
        <v>2.5018699999999998</v>
      </c>
      <c r="R175" s="212">
        <f>Q175*H175</f>
        <v>2.8821542399999998</v>
      </c>
      <c r="S175" s="212">
        <v>0</v>
      </c>
      <c r="T175" s="213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4" t="s">
        <v>117</v>
      </c>
      <c r="AT175" s="214" t="s">
        <v>118</v>
      </c>
      <c r="AU175" s="214" t="s">
        <v>81</v>
      </c>
      <c r="AY175" s="19" t="s">
        <v>114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9" t="s">
        <v>76</v>
      </c>
      <c r="BK175" s="215">
        <f>ROUND(I175*H175,2)</f>
        <v>0</v>
      </c>
      <c r="BL175" s="19" t="s">
        <v>117</v>
      </c>
      <c r="BM175" s="214" t="s">
        <v>298</v>
      </c>
    </row>
    <row r="176" s="2" customFormat="1">
      <c r="A176" s="40"/>
      <c r="B176" s="41"/>
      <c r="C176" s="42"/>
      <c r="D176" s="216" t="s">
        <v>125</v>
      </c>
      <c r="E176" s="42"/>
      <c r="F176" s="217" t="s">
        <v>299</v>
      </c>
      <c r="G176" s="42"/>
      <c r="H176" s="42"/>
      <c r="I176" s="218"/>
      <c r="J176" s="42"/>
      <c r="K176" s="42"/>
      <c r="L176" s="46"/>
      <c r="M176" s="219"/>
      <c r="N176" s="220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125</v>
      </c>
      <c r="AU176" s="19" t="s">
        <v>81</v>
      </c>
    </row>
    <row r="177" s="13" customFormat="1">
      <c r="A177" s="13"/>
      <c r="B177" s="227"/>
      <c r="C177" s="228"/>
      <c r="D177" s="229" t="s">
        <v>191</v>
      </c>
      <c r="E177" s="230" t="s">
        <v>19</v>
      </c>
      <c r="F177" s="231" t="s">
        <v>300</v>
      </c>
      <c r="G177" s="228"/>
      <c r="H177" s="230" t="s">
        <v>19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191</v>
      </c>
      <c r="AU177" s="237" t="s">
        <v>81</v>
      </c>
      <c r="AV177" s="13" t="s">
        <v>76</v>
      </c>
      <c r="AW177" s="13" t="s">
        <v>33</v>
      </c>
      <c r="AX177" s="13" t="s">
        <v>71</v>
      </c>
      <c r="AY177" s="237" t="s">
        <v>114</v>
      </c>
    </row>
    <row r="178" s="14" customFormat="1">
      <c r="A178" s="14"/>
      <c r="B178" s="238"/>
      <c r="C178" s="239"/>
      <c r="D178" s="229" t="s">
        <v>191</v>
      </c>
      <c r="E178" s="240" t="s">
        <v>19</v>
      </c>
      <c r="F178" s="241" t="s">
        <v>301</v>
      </c>
      <c r="G178" s="239"/>
      <c r="H178" s="242">
        <v>1.0800000000000001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191</v>
      </c>
      <c r="AU178" s="248" t="s">
        <v>81</v>
      </c>
      <c r="AV178" s="14" t="s">
        <v>81</v>
      </c>
      <c r="AW178" s="14" t="s">
        <v>33</v>
      </c>
      <c r="AX178" s="14" t="s">
        <v>71</v>
      </c>
      <c r="AY178" s="248" t="s">
        <v>114</v>
      </c>
    </row>
    <row r="179" s="13" customFormat="1">
      <c r="A179" s="13"/>
      <c r="B179" s="227"/>
      <c r="C179" s="228"/>
      <c r="D179" s="229" t="s">
        <v>191</v>
      </c>
      <c r="E179" s="230" t="s">
        <v>19</v>
      </c>
      <c r="F179" s="231" t="s">
        <v>302</v>
      </c>
      <c r="G179" s="228"/>
      <c r="H179" s="230" t="s">
        <v>19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191</v>
      </c>
      <c r="AU179" s="237" t="s">
        <v>81</v>
      </c>
      <c r="AV179" s="13" t="s">
        <v>76</v>
      </c>
      <c r="AW179" s="13" t="s">
        <v>33</v>
      </c>
      <c r="AX179" s="13" t="s">
        <v>71</v>
      </c>
      <c r="AY179" s="237" t="s">
        <v>114</v>
      </c>
    </row>
    <row r="180" s="14" customFormat="1">
      <c r="A180" s="14"/>
      <c r="B180" s="238"/>
      <c r="C180" s="239"/>
      <c r="D180" s="229" t="s">
        <v>191</v>
      </c>
      <c r="E180" s="240" t="s">
        <v>19</v>
      </c>
      <c r="F180" s="241" t="s">
        <v>303</v>
      </c>
      <c r="G180" s="239"/>
      <c r="H180" s="242">
        <v>0.071999999999999995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191</v>
      </c>
      <c r="AU180" s="248" t="s">
        <v>81</v>
      </c>
      <c r="AV180" s="14" t="s">
        <v>81</v>
      </c>
      <c r="AW180" s="14" t="s">
        <v>33</v>
      </c>
      <c r="AX180" s="14" t="s">
        <v>71</v>
      </c>
      <c r="AY180" s="248" t="s">
        <v>114</v>
      </c>
    </row>
    <row r="181" s="15" customFormat="1">
      <c r="A181" s="15"/>
      <c r="B181" s="249"/>
      <c r="C181" s="250"/>
      <c r="D181" s="229" t="s">
        <v>191</v>
      </c>
      <c r="E181" s="251" t="s">
        <v>19</v>
      </c>
      <c r="F181" s="252" t="s">
        <v>196</v>
      </c>
      <c r="G181" s="250"/>
      <c r="H181" s="253">
        <v>1.1519999999999999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9" t="s">
        <v>191</v>
      </c>
      <c r="AU181" s="259" t="s">
        <v>81</v>
      </c>
      <c r="AV181" s="15" t="s">
        <v>117</v>
      </c>
      <c r="AW181" s="15" t="s">
        <v>33</v>
      </c>
      <c r="AX181" s="15" t="s">
        <v>76</v>
      </c>
      <c r="AY181" s="259" t="s">
        <v>114</v>
      </c>
    </row>
    <row r="182" s="2" customFormat="1" ht="16.5" customHeight="1">
      <c r="A182" s="40"/>
      <c r="B182" s="41"/>
      <c r="C182" s="203" t="s">
        <v>304</v>
      </c>
      <c r="D182" s="203" t="s">
        <v>118</v>
      </c>
      <c r="E182" s="204" t="s">
        <v>305</v>
      </c>
      <c r="F182" s="205" t="s">
        <v>306</v>
      </c>
      <c r="G182" s="206" t="s">
        <v>183</v>
      </c>
      <c r="H182" s="207">
        <v>1.44</v>
      </c>
      <c r="I182" s="208"/>
      <c r="J182" s="209">
        <f>ROUND(I182*H182,2)</f>
        <v>0</v>
      </c>
      <c r="K182" s="205" t="s">
        <v>122</v>
      </c>
      <c r="L182" s="46"/>
      <c r="M182" s="210" t="s">
        <v>19</v>
      </c>
      <c r="N182" s="211" t="s">
        <v>42</v>
      </c>
      <c r="O182" s="86"/>
      <c r="P182" s="212">
        <f>O182*H182</f>
        <v>0</v>
      </c>
      <c r="Q182" s="212">
        <v>0.00264</v>
      </c>
      <c r="R182" s="212">
        <f>Q182*H182</f>
        <v>0.0038016</v>
      </c>
      <c r="S182" s="212">
        <v>0</v>
      </c>
      <c r="T182" s="213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4" t="s">
        <v>117</v>
      </c>
      <c r="AT182" s="214" t="s">
        <v>118</v>
      </c>
      <c r="AU182" s="214" t="s">
        <v>81</v>
      </c>
      <c r="AY182" s="19" t="s">
        <v>114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9" t="s">
        <v>76</v>
      </c>
      <c r="BK182" s="215">
        <f>ROUND(I182*H182,2)</f>
        <v>0</v>
      </c>
      <c r="BL182" s="19" t="s">
        <v>117</v>
      </c>
      <c r="BM182" s="214" t="s">
        <v>307</v>
      </c>
    </row>
    <row r="183" s="2" customFormat="1">
      <c r="A183" s="40"/>
      <c r="B183" s="41"/>
      <c r="C183" s="42"/>
      <c r="D183" s="216" t="s">
        <v>125</v>
      </c>
      <c r="E183" s="42"/>
      <c r="F183" s="217" t="s">
        <v>308</v>
      </c>
      <c r="G183" s="42"/>
      <c r="H183" s="42"/>
      <c r="I183" s="218"/>
      <c r="J183" s="42"/>
      <c r="K183" s="42"/>
      <c r="L183" s="46"/>
      <c r="M183" s="219"/>
      <c r="N183" s="220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125</v>
      </c>
      <c r="AU183" s="19" t="s">
        <v>81</v>
      </c>
    </row>
    <row r="184" s="13" customFormat="1">
      <c r="A184" s="13"/>
      <c r="B184" s="227"/>
      <c r="C184" s="228"/>
      <c r="D184" s="229" t="s">
        <v>191</v>
      </c>
      <c r="E184" s="230" t="s">
        <v>19</v>
      </c>
      <c r="F184" s="231" t="s">
        <v>302</v>
      </c>
      <c r="G184" s="228"/>
      <c r="H184" s="230" t="s">
        <v>19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191</v>
      </c>
      <c r="AU184" s="237" t="s">
        <v>81</v>
      </c>
      <c r="AV184" s="13" t="s">
        <v>76</v>
      </c>
      <c r="AW184" s="13" t="s">
        <v>33</v>
      </c>
      <c r="AX184" s="13" t="s">
        <v>71</v>
      </c>
      <c r="AY184" s="237" t="s">
        <v>114</v>
      </c>
    </row>
    <row r="185" s="14" customFormat="1">
      <c r="A185" s="14"/>
      <c r="B185" s="238"/>
      <c r="C185" s="239"/>
      <c r="D185" s="229" t="s">
        <v>191</v>
      </c>
      <c r="E185" s="240" t="s">
        <v>19</v>
      </c>
      <c r="F185" s="241" t="s">
        <v>309</v>
      </c>
      <c r="G185" s="239"/>
      <c r="H185" s="242">
        <v>1.44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191</v>
      </c>
      <c r="AU185" s="248" t="s">
        <v>81</v>
      </c>
      <c r="AV185" s="14" t="s">
        <v>81</v>
      </c>
      <c r="AW185" s="14" t="s">
        <v>33</v>
      </c>
      <c r="AX185" s="14" t="s">
        <v>71</v>
      </c>
      <c r="AY185" s="248" t="s">
        <v>114</v>
      </c>
    </row>
    <row r="186" s="15" customFormat="1">
      <c r="A186" s="15"/>
      <c r="B186" s="249"/>
      <c r="C186" s="250"/>
      <c r="D186" s="229" t="s">
        <v>191</v>
      </c>
      <c r="E186" s="251" t="s">
        <v>19</v>
      </c>
      <c r="F186" s="252" t="s">
        <v>196</v>
      </c>
      <c r="G186" s="250"/>
      <c r="H186" s="253">
        <v>1.44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9" t="s">
        <v>191</v>
      </c>
      <c r="AU186" s="259" t="s">
        <v>81</v>
      </c>
      <c r="AV186" s="15" t="s">
        <v>117</v>
      </c>
      <c r="AW186" s="15" t="s">
        <v>33</v>
      </c>
      <c r="AX186" s="15" t="s">
        <v>76</v>
      </c>
      <c r="AY186" s="259" t="s">
        <v>114</v>
      </c>
    </row>
    <row r="187" s="2" customFormat="1" ht="16.5" customHeight="1">
      <c r="A187" s="40"/>
      <c r="B187" s="41"/>
      <c r="C187" s="203" t="s">
        <v>310</v>
      </c>
      <c r="D187" s="203" t="s">
        <v>118</v>
      </c>
      <c r="E187" s="204" t="s">
        <v>311</v>
      </c>
      <c r="F187" s="205" t="s">
        <v>312</v>
      </c>
      <c r="G187" s="206" t="s">
        <v>183</v>
      </c>
      <c r="H187" s="207">
        <v>1.44</v>
      </c>
      <c r="I187" s="208"/>
      <c r="J187" s="209">
        <f>ROUND(I187*H187,2)</f>
        <v>0</v>
      </c>
      <c r="K187" s="205" t="s">
        <v>122</v>
      </c>
      <c r="L187" s="46"/>
      <c r="M187" s="210" t="s">
        <v>19</v>
      </c>
      <c r="N187" s="211" t="s">
        <v>42</v>
      </c>
      <c r="O187" s="86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4" t="s">
        <v>117</v>
      </c>
      <c r="AT187" s="214" t="s">
        <v>118</v>
      </c>
      <c r="AU187" s="214" t="s">
        <v>81</v>
      </c>
      <c r="AY187" s="19" t="s">
        <v>114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9" t="s">
        <v>76</v>
      </c>
      <c r="BK187" s="215">
        <f>ROUND(I187*H187,2)</f>
        <v>0</v>
      </c>
      <c r="BL187" s="19" t="s">
        <v>117</v>
      </c>
      <c r="BM187" s="214" t="s">
        <v>313</v>
      </c>
    </row>
    <row r="188" s="2" customFormat="1">
      <c r="A188" s="40"/>
      <c r="B188" s="41"/>
      <c r="C188" s="42"/>
      <c r="D188" s="216" t="s">
        <v>125</v>
      </c>
      <c r="E188" s="42"/>
      <c r="F188" s="217" t="s">
        <v>314</v>
      </c>
      <c r="G188" s="42"/>
      <c r="H188" s="42"/>
      <c r="I188" s="218"/>
      <c r="J188" s="42"/>
      <c r="K188" s="42"/>
      <c r="L188" s="46"/>
      <c r="M188" s="219"/>
      <c r="N188" s="220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125</v>
      </c>
      <c r="AU188" s="19" t="s">
        <v>81</v>
      </c>
    </row>
    <row r="189" s="12" customFormat="1" ht="22.8" customHeight="1">
      <c r="A189" s="12"/>
      <c r="B189" s="187"/>
      <c r="C189" s="188"/>
      <c r="D189" s="189" t="s">
        <v>70</v>
      </c>
      <c r="E189" s="201" t="s">
        <v>143</v>
      </c>
      <c r="F189" s="201" t="s">
        <v>315</v>
      </c>
      <c r="G189" s="188"/>
      <c r="H189" s="188"/>
      <c r="I189" s="191"/>
      <c r="J189" s="202">
        <f>BK189</f>
        <v>0</v>
      </c>
      <c r="K189" s="188"/>
      <c r="L189" s="193"/>
      <c r="M189" s="194"/>
      <c r="N189" s="195"/>
      <c r="O189" s="195"/>
      <c r="P189" s="196">
        <f>SUM(P190:P199)</f>
        <v>0</v>
      </c>
      <c r="Q189" s="195"/>
      <c r="R189" s="196">
        <f>SUM(R190:R199)</f>
        <v>26.647460000000002</v>
      </c>
      <c r="S189" s="195"/>
      <c r="T189" s="197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98" t="s">
        <v>76</v>
      </c>
      <c r="AT189" s="199" t="s">
        <v>70</v>
      </c>
      <c r="AU189" s="199" t="s">
        <v>76</v>
      </c>
      <c r="AY189" s="198" t="s">
        <v>114</v>
      </c>
      <c r="BK189" s="200">
        <f>SUM(BK190:BK199)</f>
        <v>0</v>
      </c>
    </row>
    <row r="190" s="2" customFormat="1" ht="21.75" customHeight="1">
      <c r="A190" s="40"/>
      <c r="B190" s="41"/>
      <c r="C190" s="203" t="s">
        <v>316</v>
      </c>
      <c r="D190" s="203" t="s">
        <v>118</v>
      </c>
      <c r="E190" s="204" t="s">
        <v>317</v>
      </c>
      <c r="F190" s="205" t="s">
        <v>318</v>
      </c>
      <c r="G190" s="206" t="s">
        <v>319</v>
      </c>
      <c r="H190" s="207">
        <v>23</v>
      </c>
      <c r="I190" s="208"/>
      <c r="J190" s="209">
        <f>ROUND(I190*H190,2)</f>
        <v>0</v>
      </c>
      <c r="K190" s="205" t="s">
        <v>122</v>
      </c>
      <c r="L190" s="46"/>
      <c r="M190" s="210" t="s">
        <v>19</v>
      </c>
      <c r="N190" s="211" t="s">
        <v>42</v>
      </c>
      <c r="O190" s="86"/>
      <c r="P190" s="212">
        <f>O190*H190</f>
        <v>0</v>
      </c>
      <c r="Q190" s="212">
        <v>0.40973999999999999</v>
      </c>
      <c r="R190" s="212">
        <f>Q190*H190</f>
        <v>9.4240200000000005</v>
      </c>
      <c r="S190" s="212">
        <v>0</v>
      </c>
      <c r="T190" s="213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4" t="s">
        <v>117</v>
      </c>
      <c r="AT190" s="214" t="s">
        <v>118</v>
      </c>
      <c r="AU190" s="214" t="s">
        <v>81</v>
      </c>
      <c r="AY190" s="19" t="s">
        <v>114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9" t="s">
        <v>76</v>
      </c>
      <c r="BK190" s="215">
        <f>ROUND(I190*H190,2)</f>
        <v>0</v>
      </c>
      <c r="BL190" s="19" t="s">
        <v>117</v>
      </c>
      <c r="BM190" s="214" t="s">
        <v>320</v>
      </c>
    </row>
    <row r="191" s="2" customFormat="1">
      <c r="A191" s="40"/>
      <c r="B191" s="41"/>
      <c r="C191" s="42"/>
      <c r="D191" s="216" t="s">
        <v>125</v>
      </c>
      <c r="E191" s="42"/>
      <c r="F191" s="217" t="s">
        <v>321</v>
      </c>
      <c r="G191" s="42"/>
      <c r="H191" s="42"/>
      <c r="I191" s="218"/>
      <c r="J191" s="42"/>
      <c r="K191" s="42"/>
      <c r="L191" s="46"/>
      <c r="M191" s="219"/>
      <c r="N191" s="220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125</v>
      </c>
      <c r="AU191" s="19" t="s">
        <v>81</v>
      </c>
    </row>
    <row r="192" s="2" customFormat="1" ht="21.75" customHeight="1">
      <c r="A192" s="40"/>
      <c r="B192" s="41"/>
      <c r="C192" s="203" t="s">
        <v>322</v>
      </c>
      <c r="D192" s="203" t="s">
        <v>118</v>
      </c>
      <c r="E192" s="204" t="s">
        <v>323</v>
      </c>
      <c r="F192" s="205" t="s">
        <v>324</v>
      </c>
      <c r="G192" s="206" t="s">
        <v>319</v>
      </c>
      <c r="H192" s="207">
        <v>12</v>
      </c>
      <c r="I192" s="208"/>
      <c r="J192" s="209">
        <f>ROUND(I192*H192,2)</f>
        <v>0</v>
      </c>
      <c r="K192" s="205" t="s">
        <v>122</v>
      </c>
      <c r="L192" s="46"/>
      <c r="M192" s="210" t="s">
        <v>19</v>
      </c>
      <c r="N192" s="211" t="s">
        <v>42</v>
      </c>
      <c r="O192" s="86"/>
      <c r="P192" s="212">
        <f>O192*H192</f>
        <v>0</v>
      </c>
      <c r="Q192" s="212">
        <v>0.45773999999999998</v>
      </c>
      <c r="R192" s="212">
        <f>Q192*H192</f>
        <v>5.4928799999999995</v>
      </c>
      <c r="S192" s="212">
        <v>0</v>
      </c>
      <c r="T192" s="213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4" t="s">
        <v>117</v>
      </c>
      <c r="AT192" s="214" t="s">
        <v>118</v>
      </c>
      <c r="AU192" s="214" t="s">
        <v>81</v>
      </c>
      <c r="AY192" s="19" t="s">
        <v>114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9" t="s">
        <v>76</v>
      </c>
      <c r="BK192" s="215">
        <f>ROUND(I192*H192,2)</f>
        <v>0</v>
      </c>
      <c r="BL192" s="19" t="s">
        <v>117</v>
      </c>
      <c r="BM192" s="214" t="s">
        <v>325</v>
      </c>
    </row>
    <row r="193" s="2" customFormat="1">
      <c r="A193" s="40"/>
      <c r="B193" s="41"/>
      <c r="C193" s="42"/>
      <c r="D193" s="216" t="s">
        <v>125</v>
      </c>
      <c r="E193" s="42"/>
      <c r="F193" s="217" t="s">
        <v>326</v>
      </c>
      <c r="G193" s="42"/>
      <c r="H193" s="42"/>
      <c r="I193" s="218"/>
      <c r="J193" s="42"/>
      <c r="K193" s="42"/>
      <c r="L193" s="46"/>
      <c r="M193" s="219"/>
      <c r="N193" s="220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125</v>
      </c>
      <c r="AU193" s="19" t="s">
        <v>81</v>
      </c>
    </row>
    <row r="194" s="2" customFormat="1" ht="24.15" customHeight="1">
      <c r="A194" s="40"/>
      <c r="B194" s="41"/>
      <c r="C194" s="203" t="s">
        <v>327</v>
      </c>
      <c r="D194" s="203" t="s">
        <v>118</v>
      </c>
      <c r="E194" s="204" t="s">
        <v>328</v>
      </c>
      <c r="F194" s="205" t="s">
        <v>329</v>
      </c>
      <c r="G194" s="206" t="s">
        <v>319</v>
      </c>
      <c r="H194" s="207">
        <v>6</v>
      </c>
      <c r="I194" s="208"/>
      <c r="J194" s="209">
        <f>ROUND(I194*H194,2)</f>
        <v>0</v>
      </c>
      <c r="K194" s="205" t="s">
        <v>122</v>
      </c>
      <c r="L194" s="46"/>
      <c r="M194" s="210" t="s">
        <v>19</v>
      </c>
      <c r="N194" s="211" t="s">
        <v>42</v>
      </c>
      <c r="O194" s="86"/>
      <c r="P194" s="212">
        <f>O194*H194</f>
        <v>0</v>
      </c>
      <c r="Q194" s="212">
        <v>0.50573999999999997</v>
      </c>
      <c r="R194" s="212">
        <f>Q194*H194</f>
        <v>3.03444</v>
      </c>
      <c r="S194" s="212">
        <v>0</v>
      </c>
      <c r="T194" s="213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4" t="s">
        <v>117</v>
      </c>
      <c r="AT194" s="214" t="s">
        <v>118</v>
      </c>
      <c r="AU194" s="214" t="s">
        <v>81</v>
      </c>
      <c r="AY194" s="19" t="s">
        <v>114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9" t="s">
        <v>76</v>
      </c>
      <c r="BK194" s="215">
        <f>ROUND(I194*H194,2)</f>
        <v>0</v>
      </c>
      <c r="BL194" s="19" t="s">
        <v>117</v>
      </c>
      <c r="BM194" s="214" t="s">
        <v>330</v>
      </c>
    </row>
    <row r="195" s="2" customFormat="1">
      <c r="A195" s="40"/>
      <c r="B195" s="41"/>
      <c r="C195" s="42"/>
      <c r="D195" s="216" t="s">
        <v>125</v>
      </c>
      <c r="E195" s="42"/>
      <c r="F195" s="217" t="s">
        <v>331</v>
      </c>
      <c r="G195" s="42"/>
      <c r="H195" s="42"/>
      <c r="I195" s="218"/>
      <c r="J195" s="42"/>
      <c r="K195" s="42"/>
      <c r="L195" s="46"/>
      <c r="M195" s="219"/>
      <c r="N195" s="220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125</v>
      </c>
      <c r="AU195" s="19" t="s">
        <v>81</v>
      </c>
    </row>
    <row r="196" s="2" customFormat="1" ht="24.15" customHeight="1">
      <c r="A196" s="40"/>
      <c r="B196" s="41"/>
      <c r="C196" s="203" t="s">
        <v>332</v>
      </c>
      <c r="D196" s="203" t="s">
        <v>118</v>
      </c>
      <c r="E196" s="204" t="s">
        <v>333</v>
      </c>
      <c r="F196" s="205" t="s">
        <v>334</v>
      </c>
      <c r="G196" s="206" t="s">
        <v>319</v>
      </c>
      <c r="H196" s="207">
        <v>15</v>
      </c>
      <c r="I196" s="208"/>
      <c r="J196" s="209">
        <f>ROUND(I196*H196,2)</f>
        <v>0</v>
      </c>
      <c r="K196" s="205" t="s">
        <v>122</v>
      </c>
      <c r="L196" s="46"/>
      <c r="M196" s="210" t="s">
        <v>19</v>
      </c>
      <c r="N196" s="211" t="s">
        <v>42</v>
      </c>
      <c r="O196" s="86"/>
      <c r="P196" s="212">
        <f>O196*H196</f>
        <v>0</v>
      </c>
      <c r="Q196" s="212">
        <v>0.55374000000000001</v>
      </c>
      <c r="R196" s="212">
        <f>Q196*H196</f>
        <v>8.3061000000000007</v>
      </c>
      <c r="S196" s="212">
        <v>0</v>
      </c>
      <c r="T196" s="213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4" t="s">
        <v>117</v>
      </c>
      <c r="AT196" s="214" t="s">
        <v>118</v>
      </c>
      <c r="AU196" s="214" t="s">
        <v>81</v>
      </c>
      <c r="AY196" s="19" t="s">
        <v>114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9" t="s">
        <v>76</v>
      </c>
      <c r="BK196" s="215">
        <f>ROUND(I196*H196,2)</f>
        <v>0</v>
      </c>
      <c r="BL196" s="19" t="s">
        <v>117</v>
      </c>
      <c r="BM196" s="214" t="s">
        <v>335</v>
      </c>
    </row>
    <row r="197" s="2" customFormat="1">
      <c r="A197" s="40"/>
      <c r="B197" s="41"/>
      <c r="C197" s="42"/>
      <c r="D197" s="216" t="s">
        <v>125</v>
      </c>
      <c r="E197" s="42"/>
      <c r="F197" s="217" t="s">
        <v>336</v>
      </c>
      <c r="G197" s="42"/>
      <c r="H197" s="42"/>
      <c r="I197" s="218"/>
      <c r="J197" s="42"/>
      <c r="K197" s="42"/>
      <c r="L197" s="46"/>
      <c r="M197" s="219"/>
      <c r="N197" s="220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125</v>
      </c>
      <c r="AU197" s="19" t="s">
        <v>81</v>
      </c>
    </row>
    <row r="198" s="2" customFormat="1" ht="24.15" customHeight="1">
      <c r="A198" s="40"/>
      <c r="B198" s="41"/>
      <c r="C198" s="203" t="s">
        <v>337</v>
      </c>
      <c r="D198" s="203" t="s">
        <v>118</v>
      </c>
      <c r="E198" s="204" t="s">
        <v>338</v>
      </c>
      <c r="F198" s="205" t="s">
        <v>339</v>
      </c>
      <c r="G198" s="206" t="s">
        <v>174</v>
      </c>
      <c r="H198" s="207">
        <v>1</v>
      </c>
      <c r="I198" s="208"/>
      <c r="J198" s="209">
        <f>ROUND(I198*H198,2)</f>
        <v>0</v>
      </c>
      <c r="K198" s="205" t="s">
        <v>122</v>
      </c>
      <c r="L198" s="46"/>
      <c r="M198" s="210" t="s">
        <v>19</v>
      </c>
      <c r="N198" s="211" t="s">
        <v>42</v>
      </c>
      <c r="O198" s="86"/>
      <c r="P198" s="212">
        <f>O198*H198</f>
        <v>0</v>
      </c>
      <c r="Q198" s="212">
        <v>0.39001999999999998</v>
      </c>
      <c r="R198" s="212">
        <f>Q198*H198</f>
        <v>0.39001999999999998</v>
      </c>
      <c r="S198" s="212">
        <v>0</v>
      </c>
      <c r="T198" s="213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4" t="s">
        <v>117</v>
      </c>
      <c r="AT198" s="214" t="s">
        <v>118</v>
      </c>
      <c r="AU198" s="214" t="s">
        <v>81</v>
      </c>
      <c r="AY198" s="19" t="s">
        <v>114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9" t="s">
        <v>76</v>
      </c>
      <c r="BK198" s="215">
        <f>ROUND(I198*H198,2)</f>
        <v>0</v>
      </c>
      <c r="BL198" s="19" t="s">
        <v>117</v>
      </c>
      <c r="BM198" s="214" t="s">
        <v>340</v>
      </c>
    </row>
    <row r="199" s="2" customFormat="1">
      <c r="A199" s="40"/>
      <c r="B199" s="41"/>
      <c r="C199" s="42"/>
      <c r="D199" s="216" t="s">
        <v>125</v>
      </c>
      <c r="E199" s="42"/>
      <c r="F199" s="217" t="s">
        <v>341</v>
      </c>
      <c r="G199" s="42"/>
      <c r="H199" s="42"/>
      <c r="I199" s="218"/>
      <c r="J199" s="42"/>
      <c r="K199" s="42"/>
      <c r="L199" s="46"/>
      <c r="M199" s="219"/>
      <c r="N199" s="220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125</v>
      </c>
      <c r="AU199" s="19" t="s">
        <v>81</v>
      </c>
    </row>
    <row r="200" s="12" customFormat="1" ht="22.8" customHeight="1">
      <c r="A200" s="12"/>
      <c r="B200" s="187"/>
      <c r="C200" s="188"/>
      <c r="D200" s="189" t="s">
        <v>70</v>
      </c>
      <c r="E200" s="201" t="s">
        <v>113</v>
      </c>
      <c r="F200" s="201" t="s">
        <v>342</v>
      </c>
      <c r="G200" s="188"/>
      <c r="H200" s="188"/>
      <c r="I200" s="191"/>
      <c r="J200" s="202">
        <f>BK200</f>
        <v>0</v>
      </c>
      <c r="K200" s="188"/>
      <c r="L200" s="193"/>
      <c r="M200" s="194"/>
      <c r="N200" s="195"/>
      <c r="O200" s="195"/>
      <c r="P200" s="196">
        <f>SUM(P201:P207)</f>
        <v>0</v>
      </c>
      <c r="Q200" s="195"/>
      <c r="R200" s="196">
        <f>SUM(R201:R207)</f>
        <v>19.2452836</v>
      </c>
      <c r="S200" s="195"/>
      <c r="T200" s="197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98" t="s">
        <v>76</v>
      </c>
      <c r="AT200" s="199" t="s">
        <v>70</v>
      </c>
      <c r="AU200" s="199" t="s">
        <v>76</v>
      </c>
      <c r="AY200" s="198" t="s">
        <v>114</v>
      </c>
      <c r="BK200" s="200">
        <f>SUM(BK201:BK207)</f>
        <v>0</v>
      </c>
    </row>
    <row r="201" s="2" customFormat="1" ht="21.75" customHeight="1">
      <c r="A201" s="40"/>
      <c r="B201" s="41"/>
      <c r="C201" s="203" t="s">
        <v>343</v>
      </c>
      <c r="D201" s="203" t="s">
        <v>118</v>
      </c>
      <c r="E201" s="204" t="s">
        <v>344</v>
      </c>
      <c r="F201" s="205" t="s">
        <v>345</v>
      </c>
      <c r="G201" s="206" t="s">
        <v>183</v>
      </c>
      <c r="H201" s="207">
        <v>293.07999999999998</v>
      </c>
      <c r="I201" s="208"/>
      <c r="J201" s="209">
        <f>ROUND(I201*H201,2)</f>
        <v>0</v>
      </c>
      <c r="K201" s="205" t="s">
        <v>122</v>
      </c>
      <c r="L201" s="46"/>
      <c r="M201" s="210" t="s">
        <v>19</v>
      </c>
      <c r="N201" s="211" t="s">
        <v>42</v>
      </c>
      <c r="O201" s="86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4" t="s">
        <v>117</v>
      </c>
      <c r="AT201" s="214" t="s">
        <v>118</v>
      </c>
      <c r="AU201" s="214" t="s">
        <v>81</v>
      </c>
      <c r="AY201" s="19" t="s">
        <v>114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9" t="s">
        <v>76</v>
      </c>
      <c r="BK201" s="215">
        <f>ROUND(I201*H201,2)</f>
        <v>0</v>
      </c>
      <c r="BL201" s="19" t="s">
        <v>117</v>
      </c>
      <c r="BM201" s="214" t="s">
        <v>346</v>
      </c>
    </row>
    <row r="202" s="2" customFormat="1">
      <c r="A202" s="40"/>
      <c r="B202" s="41"/>
      <c r="C202" s="42"/>
      <c r="D202" s="216" t="s">
        <v>125</v>
      </c>
      <c r="E202" s="42"/>
      <c r="F202" s="217" t="s">
        <v>347</v>
      </c>
      <c r="G202" s="42"/>
      <c r="H202" s="42"/>
      <c r="I202" s="218"/>
      <c r="J202" s="42"/>
      <c r="K202" s="42"/>
      <c r="L202" s="46"/>
      <c r="M202" s="219"/>
      <c r="N202" s="220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125</v>
      </c>
      <c r="AU202" s="19" t="s">
        <v>81</v>
      </c>
    </row>
    <row r="203" s="14" customFormat="1">
      <c r="A203" s="14"/>
      <c r="B203" s="238"/>
      <c r="C203" s="239"/>
      <c r="D203" s="229" t="s">
        <v>191</v>
      </c>
      <c r="E203" s="240" t="s">
        <v>19</v>
      </c>
      <c r="F203" s="241" t="s">
        <v>348</v>
      </c>
      <c r="G203" s="239"/>
      <c r="H203" s="242">
        <v>293.07999999999998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191</v>
      </c>
      <c r="AU203" s="248" t="s">
        <v>81</v>
      </c>
      <c r="AV203" s="14" t="s">
        <v>81</v>
      </c>
      <c r="AW203" s="14" t="s">
        <v>33</v>
      </c>
      <c r="AX203" s="14" t="s">
        <v>76</v>
      </c>
      <c r="AY203" s="248" t="s">
        <v>114</v>
      </c>
    </row>
    <row r="204" s="2" customFormat="1" ht="16.5" customHeight="1">
      <c r="A204" s="40"/>
      <c r="B204" s="41"/>
      <c r="C204" s="203" t="s">
        <v>349</v>
      </c>
      <c r="D204" s="203" t="s">
        <v>118</v>
      </c>
      <c r="E204" s="204" t="s">
        <v>350</v>
      </c>
      <c r="F204" s="205" t="s">
        <v>351</v>
      </c>
      <c r="G204" s="206" t="s">
        <v>183</v>
      </c>
      <c r="H204" s="207">
        <v>293.07999999999998</v>
      </c>
      <c r="I204" s="208"/>
      <c r="J204" s="209">
        <f>ROUND(I204*H204,2)</f>
        <v>0</v>
      </c>
      <c r="K204" s="205" t="s">
        <v>19</v>
      </c>
      <c r="L204" s="46"/>
      <c r="M204" s="210" t="s">
        <v>19</v>
      </c>
      <c r="N204" s="211" t="s">
        <v>42</v>
      </c>
      <c r="O204" s="86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4" t="s">
        <v>117</v>
      </c>
      <c r="AT204" s="214" t="s">
        <v>118</v>
      </c>
      <c r="AU204" s="214" t="s">
        <v>81</v>
      </c>
      <c r="AY204" s="19" t="s">
        <v>114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9" t="s">
        <v>76</v>
      </c>
      <c r="BK204" s="215">
        <f>ROUND(I204*H204,2)</f>
        <v>0</v>
      </c>
      <c r="BL204" s="19" t="s">
        <v>117</v>
      </c>
      <c r="BM204" s="214" t="s">
        <v>352</v>
      </c>
    </row>
    <row r="205" s="2" customFormat="1" ht="24.15" customHeight="1">
      <c r="A205" s="40"/>
      <c r="B205" s="41"/>
      <c r="C205" s="203" t="s">
        <v>353</v>
      </c>
      <c r="D205" s="203" t="s">
        <v>118</v>
      </c>
      <c r="E205" s="204" t="s">
        <v>354</v>
      </c>
      <c r="F205" s="205" t="s">
        <v>355</v>
      </c>
      <c r="G205" s="206" t="s">
        <v>319</v>
      </c>
      <c r="H205" s="207">
        <v>45.880000000000003</v>
      </c>
      <c r="I205" s="208"/>
      <c r="J205" s="209">
        <f>ROUND(I205*H205,2)</f>
        <v>0</v>
      </c>
      <c r="K205" s="205" t="s">
        <v>122</v>
      </c>
      <c r="L205" s="46"/>
      <c r="M205" s="210" t="s">
        <v>19</v>
      </c>
      <c r="N205" s="211" t="s">
        <v>42</v>
      </c>
      <c r="O205" s="86"/>
      <c r="P205" s="212">
        <f>O205*H205</f>
        <v>0</v>
      </c>
      <c r="Q205" s="212">
        <v>0.41947000000000001</v>
      </c>
      <c r="R205" s="212">
        <f>Q205*H205</f>
        <v>19.2452836</v>
      </c>
      <c r="S205" s="212">
        <v>0</v>
      </c>
      <c r="T205" s="213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4" t="s">
        <v>117</v>
      </c>
      <c r="AT205" s="214" t="s">
        <v>118</v>
      </c>
      <c r="AU205" s="214" t="s">
        <v>81</v>
      </c>
      <c r="AY205" s="19" t="s">
        <v>114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9" t="s">
        <v>76</v>
      </c>
      <c r="BK205" s="215">
        <f>ROUND(I205*H205,2)</f>
        <v>0</v>
      </c>
      <c r="BL205" s="19" t="s">
        <v>117</v>
      </c>
      <c r="BM205" s="214" t="s">
        <v>356</v>
      </c>
    </row>
    <row r="206" s="2" customFormat="1">
      <c r="A206" s="40"/>
      <c r="B206" s="41"/>
      <c r="C206" s="42"/>
      <c r="D206" s="216" t="s">
        <v>125</v>
      </c>
      <c r="E206" s="42"/>
      <c r="F206" s="217" t="s">
        <v>357</v>
      </c>
      <c r="G206" s="42"/>
      <c r="H206" s="42"/>
      <c r="I206" s="218"/>
      <c r="J206" s="42"/>
      <c r="K206" s="42"/>
      <c r="L206" s="46"/>
      <c r="M206" s="219"/>
      <c r="N206" s="220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125</v>
      </c>
      <c r="AU206" s="19" t="s">
        <v>81</v>
      </c>
    </row>
    <row r="207" s="14" customFormat="1">
      <c r="A207" s="14"/>
      <c r="B207" s="238"/>
      <c r="C207" s="239"/>
      <c r="D207" s="229" t="s">
        <v>191</v>
      </c>
      <c r="E207" s="240" t="s">
        <v>19</v>
      </c>
      <c r="F207" s="241" t="s">
        <v>358</v>
      </c>
      <c r="G207" s="239"/>
      <c r="H207" s="242">
        <v>45.880000000000003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191</v>
      </c>
      <c r="AU207" s="248" t="s">
        <v>81</v>
      </c>
      <c r="AV207" s="14" t="s">
        <v>81</v>
      </c>
      <c r="AW207" s="14" t="s">
        <v>33</v>
      </c>
      <c r="AX207" s="14" t="s">
        <v>76</v>
      </c>
      <c r="AY207" s="248" t="s">
        <v>114</v>
      </c>
    </row>
    <row r="208" s="12" customFormat="1" ht="22.8" customHeight="1">
      <c r="A208" s="12"/>
      <c r="B208" s="187"/>
      <c r="C208" s="188"/>
      <c r="D208" s="189" t="s">
        <v>70</v>
      </c>
      <c r="E208" s="201" t="s">
        <v>186</v>
      </c>
      <c r="F208" s="201" t="s">
        <v>359</v>
      </c>
      <c r="G208" s="188"/>
      <c r="H208" s="188"/>
      <c r="I208" s="191"/>
      <c r="J208" s="202">
        <f>BK208</f>
        <v>0</v>
      </c>
      <c r="K208" s="188"/>
      <c r="L208" s="193"/>
      <c r="M208" s="194"/>
      <c r="N208" s="195"/>
      <c r="O208" s="195"/>
      <c r="P208" s="196">
        <f>SUM(P209:P251)</f>
        <v>0</v>
      </c>
      <c r="Q208" s="195"/>
      <c r="R208" s="196">
        <f>SUM(R209:R251)</f>
        <v>153.68976446999997</v>
      </c>
      <c r="S208" s="195"/>
      <c r="T208" s="197">
        <f>SUM(T209:T251)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98" t="s">
        <v>76</v>
      </c>
      <c r="AT208" s="199" t="s">
        <v>70</v>
      </c>
      <c r="AU208" s="199" t="s">
        <v>76</v>
      </c>
      <c r="AY208" s="198" t="s">
        <v>114</v>
      </c>
      <c r="BK208" s="200">
        <f>SUM(BK209:BK251)</f>
        <v>0</v>
      </c>
    </row>
    <row r="209" s="2" customFormat="1" ht="21.75" customHeight="1">
      <c r="A209" s="40"/>
      <c r="B209" s="41"/>
      <c r="C209" s="203" t="s">
        <v>360</v>
      </c>
      <c r="D209" s="203" t="s">
        <v>118</v>
      </c>
      <c r="E209" s="204" t="s">
        <v>361</v>
      </c>
      <c r="F209" s="205" t="s">
        <v>362</v>
      </c>
      <c r="G209" s="206" t="s">
        <v>200</v>
      </c>
      <c r="H209" s="207">
        <v>35.345999999999997</v>
      </c>
      <c r="I209" s="208"/>
      <c r="J209" s="209">
        <f>ROUND(I209*H209,2)</f>
        <v>0</v>
      </c>
      <c r="K209" s="205" t="s">
        <v>122</v>
      </c>
      <c r="L209" s="46"/>
      <c r="M209" s="210" t="s">
        <v>19</v>
      </c>
      <c r="N209" s="211" t="s">
        <v>42</v>
      </c>
      <c r="O209" s="86"/>
      <c r="P209" s="212">
        <f>O209*H209</f>
        <v>0</v>
      </c>
      <c r="Q209" s="212">
        <v>2.5018699999999998</v>
      </c>
      <c r="R209" s="212">
        <f>Q209*H209</f>
        <v>88.431097019999982</v>
      </c>
      <c r="S209" s="212">
        <v>0</v>
      </c>
      <c r="T209" s="213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4" t="s">
        <v>117</v>
      </c>
      <c r="AT209" s="214" t="s">
        <v>118</v>
      </c>
      <c r="AU209" s="214" t="s">
        <v>81</v>
      </c>
      <c r="AY209" s="19" t="s">
        <v>114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9" t="s">
        <v>76</v>
      </c>
      <c r="BK209" s="215">
        <f>ROUND(I209*H209,2)</f>
        <v>0</v>
      </c>
      <c r="BL209" s="19" t="s">
        <v>117</v>
      </c>
      <c r="BM209" s="214" t="s">
        <v>363</v>
      </c>
    </row>
    <row r="210" s="2" customFormat="1">
      <c r="A210" s="40"/>
      <c r="B210" s="41"/>
      <c r="C210" s="42"/>
      <c r="D210" s="216" t="s">
        <v>125</v>
      </c>
      <c r="E210" s="42"/>
      <c r="F210" s="217" t="s">
        <v>364</v>
      </c>
      <c r="G210" s="42"/>
      <c r="H210" s="42"/>
      <c r="I210" s="218"/>
      <c r="J210" s="42"/>
      <c r="K210" s="42"/>
      <c r="L210" s="46"/>
      <c r="M210" s="219"/>
      <c r="N210" s="220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125</v>
      </c>
      <c r="AU210" s="19" t="s">
        <v>81</v>
      </c>
    </row>
    <row r="211" s="13" customFormat="1">
      <c r="A211" s="13"/>
      <c r="B211" s="227"/>
      <c r="C211" s="228"/>
      <c r="D211" s="229" t="s">
        <v>191</v>
      </c>
      <c r="E211" s="230" t="s">
        <v>19</v>
      </c>
      <c r="F211" s="231" t="s">
        <v>365</v>
      </c>
      <c r="G211" s="228"/>
      <c r="H211" s="230" t="s">
        <v>19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191</v>
      </c>
      <c r="AU211" s="237" t="s">
        <v>81</v>
      </c>
      <c r="AV211" s="13" t="s">
        <v>76</v>
      </c>
      <c r="AW211" s="13" t="s">
        <v>33</v>
      </c>
      <c r="AX211" s="13" t="s">
        <v>71</v>
      </c>
      <c r="AY211" s="237" t="s">
        <v>114</v>
      </c>
    </row>
    <row r="212" s="14" customFormat="1">
      <c r="A212" s="14"/>
      <c r="B212" s="238"/>
      <c r="C212" s="239"/>
      <c r="D212" s="229" t="s">
        <v>191</v>
      </c>
      <c r="E212" s="240" t="s">
        <v>19</v>
      </c>
      <c r="F212" s="241" t="s">
        <v>366</v>
      </c>
      <c r="G212" s="239"/>
      <c r="H212" s="242">
        <v>35.345999999999997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191</v>
      </c>
      <c r="AU212" s="248" t="s">
        <v>81</v>
      </c>
      <c r="AV212" s="14" t="s">
        <v>81</v>
      </c>
      <c r="AW212" s="14" t="s">
        <v>33</v>
      </c>
      <c r="AX212" s="14" t="s">
        <v>76</v>
      </c>
      <c r="AY212" s="248" t="s">
        <v>114</v>
      </c>
    </row>
    <row r="213" s="2" customFormat="1" ht="21.75" customHeight="1">
      <c r="A213" s="40"/>
      <c r="B213" s="41"/>
      <c r="C213" s="203" t="s">
        <v>367</v>
      </c>
      <c r="D213" s="203" t="s">
        <v>118</v>
      </c>
      <c r="E213" s="204" t="s">
        <v>368</v>
      </c>
      <c r="F213" s="205" t="s">
        <v>369</v>
      </c>
      <c r="G213" s="206" t="s">
        <v>200</v>
      </c>
      <c r="H213" s="207">
        <v>22.635000000000002</v>
      </c>
      <c r="I213" s="208"/>
      <c r="J213" s="209">
        <f>ROUND(I213*H213,2)</f>
        <v>0</v>
      </c>
      <c r="K213" s="205" t="s">
        <v>122</v>
      </c>
      <c r="L213" s="46"/>
      <c r="M213" s="210" t="s">
        <v>19</v>
      </c>
      <c r="N213" s="211" t="s">
        <v>42</v>
      </c>
      <c r="O213" s="86"/>
      <c r="P213" s="212">
        <f>O213*H213</f>
        <v>0</v>
      </c>
      <c r="Q213" s="212">
        <v>2.5018699999999998</v>
      </c>
      <c r="R213" s="212">
        <f>Q213*H213</f>
        <v>56.629827450000001</v>
      </c>
      <c r="S213" s="212">
        <v>0</v>
      </c>
      <c r="T213" s="213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4" t="s">
        <v>117</v>
      </c>
      <c r="AT213" s="214" t="s">
        <v>118</v>
      </c>
      <c r="AU213" s="214" t="s">
        <v>81</v>
      </c>
      <c r="AY213" s="19" t="s">
        <v>114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9" t="s">
        <v>76</v>
      </c>
      <c r="BK213" s="215">
        <f>ROUND(I213*H213,2)</f>
        <v>0</v>
      </c>
      <c r="BL213" s="19" t="s">
        <v>117</v>
      </c>
      <c r="BM213" s="214" t="s">
        <v>370</v>
      </c>
    </row>
    <row r="214" s="2" customFormat="1">
      <c r="A214" s="40"/>
      <c r="B214" s="41"/>
      <c r="C214" s="42"/>
      <c r="D214" s="216" t="s">
        <v>125</v>
      </c>
      <c r="E214" s="42"/>
      <c r="F214" s="217" t="s">
        <v>371</v>
      </c>
      <c r="G214" s="42"/>
      <c r="H214" s="42"/>
      <c r="I214" s="218"/>
      <c r="J214" s="42"/>
      <c r="K214" s="42"/>
      <c r="L214" s="46"/>
      <c r="M214" s="219"/>
      <c r="N214" s="220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125</v>
      </c>
      <c r="AU214" s="19" t="s">
        <v>81</v>
      </c>
    </row>
    <row r="215" s="13" customFormat="1">
      <c r="A215" s="13"/>
      <c r="B215" s="227"/>
      <c r="C215" s="228"/>
      <c r="D215" s="229" t="s">
        <v>191</v>
      </c>
      <c r="E215" s="230" t="s">
        <v>19</v>
      </c>
      <c r="F215" s="231" t="s">
        <v>192</v>
      </c>
      <c r="G215" s="228"/>
      <c r="H215" s="230" t="s">
        <v>19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191</v>
      </c>
      <c r="AU215" s="237" t="s">
        <v>81</v>
      </c>
      <c r="AV215" s="13" t="s">
        <v>76</v>
      </c>
      <c r="AW215" s="13" t="s">
        <v>33</v>
      </c>
      <c r="AX215" s="13" t="s">
        <v>71</v>
      </c>
      <c r="AY215" s="237" t="s">
        <v>114</v>
      </c>
    </row>
    <row r="216" s="14" customFormat="1">
      <c r="A216" s="14"/>
      <c r="B216" s="238"/>
      <c r="C216" s="239"/>
      <c r="D216" s="229" t="s">
        <v>191</v>
      </c>
      <c r="E216" s="240" t="s">
        <v>19</v>
      </c>
      <c r="F216" s="241" t="s">
        <v>372</v>
      </c>
      <c r="G216" s="239"/>
      <c r="H216" s="242">
        <v>20.478000000000002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191</v>
      </c>
      <c r="AU216" s="248" t="s">
        <v>81</v>
      </c>
      <c r="AV216" s="14" t="s">
        <v>81</v>
      </c>
      <c r="AW216" s="14" t="s">
        <v>33</v>
      </c>
      <c r="AX216" s="14" t="s">
        <v>71</v>
      </c>
      <c r="AY216" s="248" t="s">
        <v>114</v>
      </c>
    </row>
    <row r="217" s="13" customFormat="1">
      <c r="A217" s="13"/>
      <c r="B217" s="227"/>
      <c r="C217" s="228"/>
      <c r="D217" s="229" t="s">
        <v>191</v>
      </c>
      <c r="E217" s="230" t="s">
        <v>19</v>
      </c>
      <c r="F217" s="231" t="s">
        <v>373</v>
      </c>
      <c r="G217" s="228"/>
      <c r="H217" s="230" t="s">
        <v>19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191</v>
      </c>
      <c r="AU217" s="237" t="s">
        <v>81</v>
      </c>
      <c r="AV217" s="13" t="s">
        <v>76</v>
      </c>
      <c r="AW217" s="13" t="s">
        <v>33</v>
      </c>
      <c r="AX217" s="13" t="s">
        <v>71</v>
      </c>
      <c r="AY217" s="237" t="s">
        <v>114</v>
      </c>
    </row>
    <row r="218" s="14" customFormat="1">
      <c r="A218" s="14"/>
      <c r="B218" s="238"/>
      <c r="C218" s="239"/>
      <c r="D218" s="229" t="s">
        <v>191</v>
      </c>
      <c r="E218" s="240" t="s">
        <v>19</v>
      </c>
      <c r="F218" s="241" t="s">
        <v>374</v>
      </c>
      <c r="G218" s="239"/>
      <c r="H218" s="242">
        <v>2.157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8" t="s">
        <v>191</v>
      </c>
      <c r="AU218" s="248" t="s">
        <v>81</v>
      </c>
      <c r="AV218" s="14" t="s">
        <v>81</v>
      </c>
      <c r="AW218" s="14" t="s">
        <v>33</v>
      </c>
      <c r="AX218" s="14" t="s">
        <v>71</v>
      </c>
      <c r="AY218" s="248" t="s">
        <v>114</v>
      </c>
    </row>
    <row r="219" s="15" customFormat="1">
      <c r="A219" s="15"/>
      <c r="B219" s="249"/>
      <c r="C219" s="250"/>
      <c r="D219" s="229" t="s">
        <v>191</v>
      </c>
      <c r="E219" s="251" t="s">
        <v>19</v>
      </c>
      <c r="F219" s="252" t="s">
        <v>196</v>
      </c>
      <c r="G219" s="250"/>
      <c r="H219" s="253">
        <v>22.635000000000002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9" t="s">
        <v>191</v>
      </c>
      <c r="AU219" s="259" t="s">
        <v>81</v>
      </c>
      <c r="AV219" s="15" t="s">
        <v>117</v>
      </c>
      <c r="AW219" s="15" t="s">
        <v>33</v>
      </c>
      <c r="AX219" s="15" t="s">
        <v>76</v>
      </c>
      <c r="AY219" s="259" t="s">
        <v>114</v>
      </c>
    </row>
    <row r="220" s="2" customFormat="1" ht="24.15" customHeight="1">
      <c r="A220" s="40"/>
      <c r="B220" s="41"/>
      <c r="C220" s="203" t="s">
        <v>375</v>
      </c>
      <c r="D220" s="203" t="s">
        <v>118</v>
      </c>
      <c r="E220" s="204" t="s">
        <v>376</v>
      </c>
      <c r="F220" s="205" t="s">
        <v>377</v>
      </c>
      <c r="G220" s="206" t="s">
        <v>200</v>
      </c>
      <c r="H220" s="207">
        <v>22.635000000000002</v>
      </c>
      <c r="I220" s="208"/>
      <c r="J220" s="209">
        <f>ROUND(I220*H220,2)</f>
        <v>0</v>
      </c>
      <c r="K220" s="205" t="s">
        <v>122</v>
      </c>
      <c r="L220" s="46"/>
      <c r="M220" s="210" t="s">
        <v>19</v>
      </c>
      <c r="N220" s="211" t="s">
        <v>42</v>
      </c>
      <c r="O220" s="86"/>
      <c r="P220" s="212">
        <f>O220*H220</f>
        <v>0</v>
      </c>
      <c r="Q220" s="212">
        <v>0.02</v>
      </c>
      <c r="R220" s="212">
        <f>Q220*H220</f>
        <v>0.45270000000000005</v>
      </c>
      <c r="S220" s="212">
        <v>0</v>
      </c>
      <c r="T220" s="213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4" t="s">
        <v>117</v>
      </c>
      <c r="AT220" s="214" t="s">
        <v>118</v>
      </c>
      <c r="AU220" s="214" t="s">
        <v>81</v>
      </c>
      <c r="AY220" s="19" t="s">
        <v>114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9" t="s">
        <v>76</v>
      </c>
      <c r="BK220" s="215">
        <f>ROUND(I220*H220,2)</f>
        <v>0</v>
      </c>
      <c r="BL220" s="19" t="s">
        <v>117</v>
      </c>
      <c r="BM220" s="214" t="s">
        <v>378</v>
      </c>
    </row>
    <row r="221" s="2" customFormat="1">
      <c r="A221" s="40"/>
      <c r="B221" s="41"/>
      <c r="C221" s="42"/>
      <c r="D221" s="216" t="s">
        <v>125</v>
      </c>
      <c r="E221" s="42"/>
      <c r="F221" s="217" t="s">
        <v>379</v>
      </c>
      <c r="G221" s="42"/>
      <c r="H221" s="42"/>
      <c r="I221" s="218"/>
      <c r="J221" s="42"/>
      <c r="K221" s="42"/>
      <c r="L221" s="46"/>
      <c r="M221" s="219"/>
      <c r="N221" s="220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125</v>
      </c>
      <c r="AU221" s="19" t="s">
        <v>81</v>
      </c>
    </row>
    <row r="222" s="2" customFormat="1" ht="24.15" customHeight="1">
      <c r="A222" s="40"/>
      <c r="B222" s="41"/>
      <c r="C222" s="203" t="s">
        <v>380</v>
      </c>
      <c r="D222" s="203" t="s">
        <v>118</v>
      </c>
      <c r="E222" s="204" t="s">
        <v>381</v>
      </c>
      <c r="F222" s="205" t="s">
        <v>382</v>
      </c>
      <c r="G222" s="206" t="s">
        <v>200</v>
      </c>
      <c r="H222" s="207">
        <v>22.635000000000002</v>
      </c>
      <c r="I222" s="208"/>
      <c r="J222" s="209">
        <f>ROUND(I222*H222,2)</f>
        <v>0</v>
      </c>
      <c r="K222" s="205" t="s">
        <v>122</v>
      </c>
      <c r="L222" s="46"/>
      <c r="M222" s="210" t="s">
        <v>19</v>
      </c>
      <c r="N222" s="211" t="s">
        <v>42</v>
      </c>
      <c r="O222" s="86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4" t="s">
        <v>117</v>
      </c>
      <c r="AT222" s="214" t="s">
        <v>118</v>
      </c>
      <c r="AU222" s="214" t="s">
        <v>81</v>
      </c>
      <c r="AY222" s="19" t="s">
        <v>114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9" t="s">
        <v>76</v>
      </c>
      <c r="BK222" s="215">
        <f>ROUND(I222*H222,2)</f>
        <v>0</v>
      </c>
      <c r="BL222" s="19" t="s">
        <v>117</v>
      </c>
      <c r="BM222" s="214" t="s">
        <v>383</v>
      </c>
    </row>
    <row r="223" s="2" customFormat="1">
      <c r="A223" s="40"/>
      <c r="B223" s="41"/>
      <c r="C223" s="42"/>
      <c r="D223" s="216" t="s">
        <v>125</v>
      </c>
      <c r="E223" s="42"/>
      <c r="F223" s="217" t="s">
        <v>384</v>
      </c>
      <c r="G223" s="42"/>
      <c r="H223" s="42"/>
      <c r="I223" s="218"/>
      <c r="J223" s="42"/>
      <c r="K223" s="42"/>
      <c r="L223" s="46"/>
      <c r="M223" s="219"/>
      <c r="N223" s="220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125</v>
      </c>
      <c r="AU223" s="19" t="s">
        <v>81</v>
      </c>
    </row>
    <row r="224" s="2" customFormat="1" ht="16.5" customHeight="1">
      <c r="A224" s="40"/>
      <c r="B224" s="41"/>
      <c r="C224" s="203" t="s">
        <v>385</v>
      </c>
      <c r="D224" s="203" t="s">
        <v>118</v>
      </c>
      <c r="E224" s="204" t="s">
        <v>386</v>
      </c>
      <c r="F224" s="205" t="s">
        <v>387</v>
      </c>
      <c r="G224" s="206" t="s">
        <v>183</v>
      </c>
      <c r="H224" s="207">
        <v>34.743000000000002</v>
      </c>
      <c r="I224" s="208"/>
      <c r="J224" s="209">
        <f>ROUND(I224*H224,2)</f>
        <v>0</v>
      </c>
      <c r="K224" s="205" t="s">
        <v>122</v>
      </c>
      <c r="L224" s="46"/>
      <c r="M224" s="210" t="s">
        <v>19</v>
      </c>
      <c r="N224" s="211" t="s">
        <v>42</v>
      </c>
      <c r="O224" s="86"/>
      <c r="P224" s="212">
        <f>O224*H224</f>
        <v>0</v>
      </c>
      <c r="Q224" s="212">
        <v>0.016070000000000001</v>
      </c>
      <c r="R224" s="212">
        <f>Q224*H224</f>
        <v>0.55832001000000009</v>
      </c>
      <c r="S224" s="212">
        <v>0</v>
      </c>
      <c r="T224" s="213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4" t="s">
        <v>117</v>
      </c>
      <c r="AT224" s="214" t="s">
        <v>118</v>
      </c>
      <c r="AU224" s="214" t="s">
        <v>81</v>
      </c>
      <c r="AY224" s="19" t="s">
        <v>114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9" t="s">
        <v>76</v>
      </c>
      <c r="BK224" s="215">
        <f>ROUND(I224*H224,2)</f>
        <v>0</v>
      </c>
      <c r="BL224" s="19" t="s">
        <v>117</v>
      </c>
      <c r="BM224" s="214" t="s">
        <v>388</v>
      </c>
    </row>
    <row r="225" s="2" customFormat="1">
      <c r="A225" s="40"/>
      <c r="B225" s="41"/>
      <c r="C225" s="42"/>
      <c r="D225" s="216" t="s">
        <v>125</v>
      </c>
      <c r="E225" s="42"/>
      <c r="F225" s="217" t="s">
        <v>389</v>
      </c>
      <c r="G225" s="42"/>
      <c r="H225" s="42"/>
      <c r="I225" s="218"/>
      <c r="J225" s="42"/>
      <c r="K225" s="42"/>
      <c r="L225" s="46"/>
      <c r="M225" s="219"/>
      <c r="N225" s="220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125</v>
      </c>
      <c r="AU225" s="19" t="s">
        <v>81</v>
      </c>
    </row>
    <row r="226" s="13" customFormat="1">
      <c r="A226" s="13"/>
      <c r="B226" s="227"/>
      <c r="C226" s="228"/>
      <c r="D226" s="229" t="s">
        <v>191</v>
      </c>
      <c r="E226" s="230" t="s">
        <v>19</v>
      </c>
      <c r="F226" s="231" t="s">
        <v>390</v>
      </c>
      <c r="G226" s="228"/>
      <c r="H226" s="230" t="s">
        <v>19</v>
      </c>
      <c r="I226" s="232"/>
      <c r="J226" s="228"/>
      <c r="K226" s="228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191</v>
      </c>
      <c r="AU226" s="237" t="s">
        <v>81</v>
      </c>
      <c r="AV226" s="13" t="s">
        <v>76</v>
      </c>
      <c r="AW226" s="13" t="s">
        <v>33</v>
      </c>
      <c r="AX226" s="13" t="s">
        <v>71</v>
      </c>
      <c r="AY226" s="237" t="s">
        <v>114</v>
      </c>
    </row>
    <row r="227" s="14" customFormat="1">
      <c r="A227" s="14"/>
      <c r="B227" s="238"/>
      <c r="C227" s="239"/>
      <c r="D227" s="229" t="s">
        <v>191</v>
      </c>
      <c r="E227" s="240" t="s">
        <v>19</v>
      </c>
      <c r="F227" s="241" t="s">
        <v>391</v>
      </c>
      <c r="G227" s="239"/>
      <c r="H227" s="242">
        <v>29.988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191</v>
      </c>
      <c r="AU227" s="248" t="s">
        <v>81</v>
      </c>
      <c r="AV227" s="14" t="s">
        <v>81</v>
      </c>
      <c r="AW227" s="14" t="s">
        <v>33</v>
      </c>
      <c r="AX227" s="14" t="s">
        <v>71</v>
      </c>
      <c r="AY227" s="248" t="s">
        <v>114</v>
      </c>
    </row>
    <row r="228" s="13" customFormat="1">
      <c r="A228" s="13"/>
      <c r="B228" s="227"/>
      <c r="C228" s="228"/>
      <c r="D228" s="229" t="s">
        <v>191</v>
      </c>
      <c r="E228" s="230" t="s">
        <v>19</v>
      </c>
      <c r="F228" s="231" t="s">
        <v>392</v>
      </c>
      <c r="G228" s="228"/>
      <c r="H228" s="230" t="s">
        <v>19</v>
      </c>
      <c r="I228" s="232"/>
      <c r="J228" s="228"/>
      <c r="K228" s="228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191</v>
      </c>
      <c r="AU228" s="237" t="s">
        <v>81</v>
      </c>
      <c r="AV228" s="13" t="s">
        <v>76</v>
      </c>
      <c r="AW228" s="13" t="s">
        <v>33</v>
      </c>
      <c r="AX228" s="13" t="s">
        <v>71</v>
      </c>
      <c r="AY228" s="237" t="s">
        <v>114</v>
      </c>
    </row>
    <row r="229" s="14" customFormat="1">
      <c r="A229" s="14"/>
      <c r="B229" s="238"/>
      <c r="C229" s="239"/>
      <c r="D229" s="229" t="s">
        <v>191</v>
      </c>
      <c r="E229" s="240" t="s">
        <v>19</v>
      </c>
      <c r="F229" s="241" t="s">
        <v>393</v>
      </c>
      <c r="G229" s="239"/>
      <c r="H229" s="242">
        <v>4.7549999999999999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191</v>
      </c>
      <c r="AU229" s="248" t="s">
        <v>81</v>
      </c>
      <c r="AV229" s="14" t="s">
        <v>81</v>
      </c>
      <c r="AW229" s="14" t="s">
        <v>33</v>
      </c>
      <c r="AX229" s="14" t="s">
        <v>71</v>
      </c>
      <c r="AY229" s="248" t="s">
        <v>114</v>
      </c>
    </row>
    <row r="230" s="15" customFormat="1">
      <c r="A230" s="15"/>
      <c r="B230" s="249"/>
      <c r="C230" s="250"/>
      <c r="D230" s="229" t="s">
        <v>191</v>
      </c>
      <c r="E230" s="251" t="s">
        <v>19</v>
      </c>
      <c r="F230" s="252" t="s">
        <v>196</v>
      </c>
      <c r="G230" s="250"/>
      <c r="H230" s="253">
        <v>34.743000000000002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9" t="s">
        <v>191</v>
      </c>
      <c r="AU230" s="259" t="s">
        <v>81</v>
      </c>
      <c r="AV230" s="15" t="s">
        <v>117</v>
      </c>
      <c r="AW230" s="15" t="s">
        <v>33</v>
      </c>
      <c r="AX230" s="15" t="s">
        <v>76</v>
      </c>
      <c r="AY230" s="259" t="s">
        <v>114</v>
      </c>
    </row>
    <row r="231" s="2" customFormat="1" ht="16.5" customHeight="1">
      <c r="A231" s="40"/>
      <c r="B231" s="41"/>
      <c r="C231" s="203" t="s">
        <v>394</v>
      </c>
      <c r="D231" s="203" t="s">
        <v>118</v>
      </c>
      <c r="E231" s="204" t="s">
        <v>395</v>
      </c>
      <c r="F231" s="205" t="s">
        <v>396</v>
      </c>
      <c r="G231" s="206" t="s">
        <v>183</v>
      </c>
      <c r="H231" s="207">
        <v>64.741</v>
      </c>
      <c r="I231" s="208"/>
      <c r="J231" s="209">
        <f>ROUND(I231*H231,2)</f>
        <v>0</v>
      </c>
      <c r="K231" s="205" t="s">
        <v>122</v>
      </c>
      <c r="L231" s="46"/>
      <c r="M231" s="210" t="s">
        <v>19</v>
      </c>
      <c r="N231" s="211" t="s">
        <v>42</v>
      </c>
      <c r="O231" s="86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4" t="s">
        <v>117</v>
      </c>
      <c r="AT231" s="214" t="s">
        <v>118</v>
      </c>
      <c r="AU231" s="214" t="s">
        <v>81</v>
      </c>
      <c r="AY231" s="19" t="s">
        <v>114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9" t="s">
        <v>76</v>
      </c>
      <c r="BK231" s="215">
        <f>ROUND(I231*H231,2)</f>
        <v>0</v>
      </c>
      <c r="BL231" s="19" t="s">
        <v>117</v>
      </c>
      <c r="BM231" s="214" t="s">
        <v>397</v>
      </c>
    </row>
    <row r="232" s="2" customFormat="1">
      <c r="A232" s="40"/>
      <c r="B232" s="41"/>
      <c r="C232" s="42"/>
      <c r="D232" s="216" t="s">
        <v>125</v>
      </c>
      <c r="E232" s="42"/>
      <c r="F232" s="217" t="s">
        <v>398</v>
      </c>
      <c r="G232" s="42"/>
      <c r="H232" s="42"/>
      <c r="I232" s="218"/>
      <c r="J232" s="42"/>
      <c r="K232" s="42"/>
      <c r="L232" s="46"/>
      <c r="M232" s="219"/>
      <c r="N232" s="220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125</v>
      </c>
      <c r="AU232" s="19" t="s">
        <v>81</v>
      </c>
    </row>
    <row r="233" s="14" customFormat="1">
      <c r="A233" s="14"/>
      <c r="B233" s="238"/>
      <c r="C233" s="239"/>
      <c r="D233" s="229" t="s">
        <v>191</v>
      </c>
      <c r="E233" s="240" t="s">
        <v>19</v>
      </c>
      <c r="F233" s="241" t="s">
        <v>399</v>
      </c>
      <c r="G233" s="239"/>
      <c r="H233" s="242">
        <v>29.998000000000001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191</v>
      </c>
      <c r="AU233" s="248" t="s">
        <v>81</v>
      </c>
      <c r="AV233" s="14" t="s">
        <v>81</v>
      </c>
      <c r="AW233" s="14" t="s">
        <v>33</v>
      </c>
      <c r="AX233" s="14" t="s">
        <v>71</v>
      </c>
      <c r="AY233" s="248" t="s">
        <v>114</v>
      </c>
    </row>
    <row r="234" s="13" customFormat="1">
      <c r="A234" s="13"/>
      <c r="B234" s="227"/>
      <c r="C234" s="228"/>
      <c r="D234" s="229" t="s">
        <v>191</v>
      </c>
      <c r="E234" s="230" t="s">
        <v>19</v>
      </c>
      <c r="F234" s="231" t="s">
        <v>390</v>
      </c>
      <c r="G234" s="228"/>
      <c r="H234" s="230" t="s">
        <v>19</v>
      </c>
      <c r="I234" s="232"/>
      <c r="J234" s="228"/>
      <c r="K234" s="228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191</v>
      </c>
      <c r="AU234" s="237" t="s">
        <v>81</v>
      </c>
      <c r="AV234" s="13" t="s">
        <v>76</v>
      </c>
      <c r="AW234" s="13" t="s">
        <v>33</v>
      </c>
      <c r="AX234" s="13" t="s">
        <v>71</v>
      </c>
      <c r="AY234" s="237" t="s">
        <v>114</v>
      </c>
    </row>
    <row r="235" s="14" customFormat="1">
      <c r="A235" s="14"/>
      <c r="B235" s="238"/>
      <c r="C235" s="239"/>
      <c r="D235" s="229" t="s">
        <v>191</v>
      </c>
      <c r="E235" s="240" t="s">
        <v>19</v>
      </c>
      <c r="F235" s="241" t="s">
        <v>391</v>
      </c>
      <c r="G235" s="239"/>
      <c r="H235" s="242">
        <v>29.988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8" t="s">
        <v>191</v>
      </c>
      <c r="AU235" s="248" t="s">
        <v>81</v>
      </c>
      <c r="AV235" s="14" t="s">
        <v>81</v>
      </c>
      <c r="AW235" s="14" t="s">
        <v>33</v>
      </c>
      <c r="AX235" s="14" t="s">
        <v>71</v>
      </c>
      <c r="AY235" s="248" t="s">
        <v>114</v>
      </c>
    </row>
    <row r="236" s="13" customFormat="1">
      <c r="A236" s="13"/>
      <c r="B236" s="227"/>
      <c r="C236" s="228"/>
      <c r="D236" s="229" t="s">
        <v>191</v>
      </c>
      <c r="E236" s="230" t="s">
        <v>19</v>
      </c>
      <c r="F236" s="231" t="s">
        <v>392</v>
      </c>
      <c r="G236" s="228"/>
      <c r="H236" s="230" t="s">
        <v>19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191</v>
      </c>
      <c r="AU236" s="237" t="s">
        <v>81</v>
      </c>
      <c r="AV236" s="13" t="s">
        <v>76</v>
      </c>
      <c r="AW236" s="13" t="s">
        <v>33</v>
      </c>
      <c r="AX236" s="13" t="s">
        <v>71</v>
      </c>
      <c r="AY236" s="237" t="s">
        <v>114</v>
      </c>
    </row>
    <row r="237" s="14" customFormat="1">
      <c r="A237" s="14"/>
      <c r="B237" s="238"/>
      <c r="C237" s="239"/>
      <c r="D237" s="229" t="s">
        <v>191</v>
      </c>
      <c r="E237" s="240" t="s">
        <v>19</v>
      </c>
      <c r="F237" s="241" t="s">
        <v>393</v>
      </c>
      <c r="G237" s="239"/>
      <c r="H237" s="242">
        <v>4.7549999999999999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191</v>
      </c>
      <c r="AU237" s="248" t="s">
        <v>81</v>
      </c>
      <c r="AV237" s="14" t="s">
        <v>81</v>
      </c>
      <c r="AW237" s="14" t="s">
        <v>33</v>
      </c>
      <c r="AX237" s="14" t="s">
        <v>71</v>
      </c>
      <c r="AY237" s="248" t="s">
        <v>114</v>
      </c>
    </row>
    <row r="238" s="15" customFormat="1">
      <c r="A238" s="15"/>
      <c r="B238" s="249"/>
      <c r="C238" s="250"/>
      <c r="D238" s="229" t="s">
        <v>191</v>
      </c>
      <c r="E238" s="251" t="s">
        <v>19</v>
      </c>
      <c r="F238" s="252" t="s">
        <v>196</v>
      </c>
      <c r="G238" s="250"/>
      <c r="H238" s="253">
        <v>64.741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9" t="s">
        <v>191</v>
      </c>
      <c r="AU238" s="259" t="s">
        <v>81</v>
      </c>
      <c r="AV238" s="15" t="s">
        <v>117</v>
      </c>
      <c r="AW238" s="15" t="s">
        <v>33</v>
      </c>
      <c r="AX238" s="15" t="s">
        <v>76</v>
      </c>
      <c r="AY238" s="259" t="s">
        <v>114</v>
      </c>
    </row>
    <row r="239" s="2" customFormat="1" ht="16.5" customHeight="1">
      <c r="A239" s="40"/>
      <c r="B239" s="41"/>
      <c r="C239" s="203" t="s">
        <v>400</v>
      </c>
      <c r="D239" s="203" t="s">
        <v>118</v>
      </c>
      <c r="E239" s="204" t="s">
        <v>401</v>
      </c>
      <c r="F239" s="205" t="s">
        <v>402</v>
      </c>
      <c r="G239" s="206" t="s">
        <v>238</v>
      </c>
      <c r="H239" s="207">
        <v>1.0269999999999999</v>
      </c>
      <c r="I239" s="208"/>
      <c r="J239" s="209">
        <f>ROUND(I239*H239,2)</f>
        <v>0</v>
      </c>
      <c r="K239" s="205" t="s">
        <v>122</v>
      </c>
      <c r="L239" s="46"/>
      <c r="M239" s="210" t="s">
        <v>19</v>
      </c>
      <c r="N239" s="211" t="s">
        <v>42</v>
      </c>
      <c r="O239" s="86"/>
      <c r="P239" s="212">
        <f>O239*H239</f>
        <v>0</v>
      </c>
      <c r="Q239" s="212">
        <v>1.06277</v>
      </c>
      <c r="R239" s="212">
        <f>Q239*H239</f>
        <v>1.0914647899999999</v>
      </c>
      <c r="S239" s="212">
        <v>0</v>
      </c>
      <c r="T239" s="213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4" t="s">
        <v>117</v>
      </c>
      <c r="AT239" s="214" t="s">
        <v>118</v>
      </c>
      <c r="AU239" s="214" t="s">
        <v>81</v>
      </c>
      <c r="AY239" s="19" t="s">
        <v>114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9" t="s">
        <v>76</v>
      </c>
      <c r="BK239" s="215">
        <f>ROUND(I239*H239,2)</f>
        <v>0</v>
      </c>
      <c r="BL239" s="19" t="s">
        <v>117</v>
      </c>
      <c r="BM239" s="214" t="s">
        <v>403</v>
      </c>
    </row>
    <row r="240" s="2" customFormat="1">
      <c r="A240" s="40"/>
      <c r="B240" s="41"/>
      <c r="C240" s="42"/>
      <c r="D240" s="216" t="s">
        <v>125</v>
      </c>
      <c r="E240" s="42"/>
      <c r="F240" s="217" t="s">
        <v>404</v>
      </c>
      <c r="G240" s="42"/>
      <c r="H240" s="42"/>
      <c r="I240" s="218"/>
      <c r="J240" s="42"/>
      <c r="K240" s="42"/>
      <c r="L240" s="46"/>
      <c r="M240" s="219"/>
      <c r="N240" s="220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125</v>
      </c>
      <c r="AU240" s="19" t="s">
        <v>81</v>
      </c>
    </row>
    <row r="241" s="13" customFormat="1">
      <c r="A241" s="13"/>
      <c r="B241" s="227"/>
      <c r="C241" s="228"/>
      <c r="D241" s="229" t="s">
        <v>191</v>
      </c>
      <c r="E241" s="230" t="s">
        <v>19</v>
      </c>
      <c r="F241" s="231" t="s">
        <v>405</v>
      </c>
      <c r="G241" s="228"/>
      <c r="H241" s="230" t="s">
        <v>19</v>
      </c>
      <c r="I241" s="232"/>
      <c r="J241" s="228"/>
      <c r="K241" s="228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191</v>
      </c>
      <c r="AU241" s="237" t="s">
        <v>81</v>
      </c>
      <c r="AV241" s="13" t="s">
        <v>76</v>
      </c>
      <c r="AW241" s="13" t="s">
        <v>33</v>
      </c>
      <c r="AX241" s="13" t="s">
        <v>71</v>
      </c>
      <c r="AY241" s="237" t="s">
        <v>114</v>
      </c>
    </row>
    <row r="242" s="14" customFormat="1">
      <c r="A242" s="14"/>
      <c r="B242" s="238"/>
      <c r="C242" s="239"/>
      <c r="D242" s="229" t="s">
        <v>191</v>
      </c>
      <c r="E242" s="240" t="s">
        <v>19</v>
      </c>
      <c r="F242" s="241" t="s">
        <v>406</v>
      </c>
      <c r="G242" s="239"/>
      <c r="H242" s="242">
        <v>0.73699999999999999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191</v>
      </c>
      <c r="AU242" s="248" t="s">
        <v>81</v>
      </c>
      <c r="AV242" s="14" t="s">
        <v>81</v>
      </c>
      <c r="AW242" s="14" t="s">
        <v>33</v>
      </c>
      <c r="AX242" s="14" t="s">
        <v>71</v>
      </c>
      <c r="AY242" s="248" t="s">
        <v>114</v>
      </c>
    </row>
    <row r="243" s="13" customFormat="1">
      <c r="A243" s="13"/>
      <c r="B243" s="227"/>
      <c r="C243" s="228"/>
      <c r="D243" s="229" t="s">
        <v>191</v>
      </c>
      <c r="E243" s="230" t="s">
        <v>19</v>
      </c>
      <c r="F243" s="231" t="s">
        <v>407</v>
      </c>
      <c r="G243" s="228"/>
      <c r="H243" s="230" t="s">
        <v>19</v>
      </c>
      <c r="I243" s="232"/>
      <c r="J243" s="228"/>
      <c r="K243" s="228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191</v>
      </c>
      <c r="AU243" s="237" t="s">
        <v>81</v>
      </c>
      <c r="AV243" s="13" t="s">
        <v>76</v>
      </c>
      <c r="AW243" s="13" t="s">
        <v>33</v>
      </c>
      <c r="AX243" s="13" t="s">
        <v>71</v>
      </c>
      <c r="AY243" s="237" t="s">
        <v>114</v>
      </c>
    </row>
    <row r="244" s="14" customFormat="1">
      <c r="A244" s="14"/>
      <c r="B244" s="238"/>
      <c r="C244" s="239"/>
      <c r="D244" s="229" t="s">
        <v>191</v>
      </c>
      <c r="E244" s="240" t="s">
        <v>19</v>
      </c>
      <c r="F244" s="241" t="s">
        <v>408</v>
      </c>
      <c r="G244" s="239"/>
      <c r="H244" s="242">
        <v>0.078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191</v>
      </c>
      <c r="AU244" s="248" t="s">
        <v>81</v>
      </c>
      <c r="AV244" s="14" t="s">
        <v>81</v>
      </c>
      <c r="AW244" s="14" t="s">
        <v>33</v>
      </c>
      <c r="AX244" s="14" t="s">
        <v>71</v>
      </c>
      <c r="AY244" s="248" t="s">
        <v>114</v>
      </c>
    </row>
    <row r="245" s="13" customFormat="1">
      <c r="A245" s="13"/>
      <c r="B245" s="227"/>
      <c r="C245" s="228"/>
      <c r="D245" s="229" t="s">
        <v>191</v>
      </c>
      <c r="E245" s="230" t="s">
        <v>19</v>
      </c>
      <c r="F245" s="231" t="s">
        <v>409</v>
      </c>
      <c r="G245" s="228"/>
      <c r="H245" s="230" t="s">
        <v>19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191</v>
      </c>
      <c r="AU245" s="237" t="s">
        <v>81</v>
      </c>
      <c r="AV245" s="13" t="s">
        <v>76</v>
      </c>
      <c r="AW245" s="13" t="s">
        <v>33</v>
      </c>
      <c r="AX245" s="13" t="s">
        <v>71</v>
      </c>
      <c r="AY245" s="237" t="s">
        <v>114</v>
      </c>
    </row>
    <row r="246" s="14" customFormat="1">
      <c r="A246" s="14"/>
      <c r="B246" s="238"/>
      <c r="C246" s="239"/>
      <c r="D246" s="229" t="s">
        <v>191</v>
      </c>
      <c r="E246" s="240" t="s">
        <v>19</v>
      </c>
      <c r="F246" s="241" t="s">
        <v>410</v>
      </c>
      <c r="G246" s="239"/>
      <c r="H246" s="242">
        <v>0.21199999999999999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191</v>
      </c>
      <c r="AU246" s="248" t="s">
        <v>81</v>
      </c>
      <c r="AV246" s="14" t="s">
        <v>81</v>
      </c>
      <c r="AW246" s="14" t="s">
        <v>33</v>
      </c>
      <c r="AX246" s="14" t="s">
        <v>71</v>
      </c>
      <c r="AY246" s="248" t="s">
        <v>114</v>
      </c>
    </row>
    <row r="247" s="15" customFormat="1">
      <c r="A247" s="15"/>
      <c r="B247" s="249"/>
      <c r="C247" s="250"/>
      <c r="D247" s="229" t="s">
        <v>191</v>
      </c>
      <c r="E247" s="251" t="s">
        <v>19</v>
      </c>
      <c r="F247" s="252" t="s">
        <v>196</v>
      </c>
      <c r="G247" s="250"/>
      <c r="H247" s="253">
        <v>1.0269999999999999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9" t="s">
        <v>191</v>
      </c>
      <c r="AU247" s="259" t="s">
        <v>81</v>
      </c>
      <c r="AV247" s="15" t="s">
        <v>117</v>
      </c>
      <c r="AW247" s="15" t="s">
        <v>33</v>
      </c>
      <c r="AX247" s="15" t="s">
        <v>76</v>
      </c>
      <c r="AY247" s="259" t="s">
        <v>114</v>
      </c>
    </row>
    <row r="248" s="2" customFormat="1" ht="21.75" customHeight="1">
      <c r="A248" s="40"/>
      <c r="B248" s="41"/>
      <c r="C248" s="203" t="s">
        <v>411</v>
      </c>
      <c r="D248" s="203" t="s">
        <v>118</v>
      </c>
      <c r="E248" s="204" t="s">
        <v>412</v>
      </c>
      <c r="F248" s="205" t="s">
        <v>413</v>
      </c>
      <c r="G248" s="206" t="s">
        <v>183</v>
      </c>
      <c r="H248" s="207">
        <v>76.632000000000005</v>
      </c>
      <c r="I248" s="208"/>
      <c r="J248" s="209">
        <f>ROUND(I248*H248,2)</f>
        <v>0</v>
      </c>
      <c r="K248" s="205" t="s">
        <v>122</v>
      </c>
      <c r="L248" s="46"/>
      <c r="M248" s="210" t="s">
        <v>19</v>
      </c>
      <c r="N248" s="211" t="s">
        <v>42</v>
      </c>
      <c r="O248" s="86"/>
      <c r="P248" s="212">
        <f>O248*H248</f>
        <v>0</v>
      </c>
      <c r="Q248" s="212">
        <v>0.084000000000000005</v>
      </c>
      <c r="R248" s="212">
        <f>Q248*H248</f>
        <v>6.437088000000001</v>
      </c>
      <c r="S248" s="212">
        <v>0</v>
      </c>
      <c r="T248" s="213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4" t="s">
        <v>117</v>
      </c>
      <c r="AT248" s="214" t="s">
        <v>118</v>
      </c>
      <c r="AU248" s="214" t="s">
        <v>81</v>
      </c>
      <c r="AY248" s="19" t="s">
        <v>114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9" t="s">
        <v>76</v>
      </c>
      <c r="BK248" s="215">
        <f>ROUND(I248*H248,2)</f>
        <v>0</v>
      </c>
      <c r="BL248" s="19" t="s">
        <v>117</v>
      </c>
      <c r="BM248" s="214" t="s">
        <v>414</v>
      </c>
    </row>
    <row r="249" s="2" customFormat="1">
      <c r="A249" s="40"/>
      <c r="B249" s="41"/>
      <c r="C249" s="42"/>
      <c r="D249" s="216" t="s">
        <v>125</v>
      </c>
      <c r="E249" s="42"/>
      <c r="F249" s="217" t="s">
        <v>415</v>
      </c>
      <c r="G249" s="42"/>
      <c r="H249" s="42"/>
      <c r="I249" s="218"/>
      <c r="J249" s="42"/>
      <c r="K249" s="42"/>
      <c r="L249" s="46"/>
      <c r="M249" s="219"/>
      <c r="N249" s="220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125</v>
      </c>
      <c r="AU249" s="19" t="s">
        <v>81</v>
      </c>
    </row>
    <row r="250" s="2" customFormat="1" ht="21.75" customHeight="1">
      <c r="A250" s="40"/>
      <c r="B250" s="41"/>
      <c r="C250" s="203" t="s">
        <v>416</v>
      </c>
      <c r="D250" s="203" t="s">
        <v>118</v>
      </c>
      <c r="E250" s="204" t="s">
        <v>417</v>
      </c>
      <c r="F250" s="205" t="s">
        <v>418</v>
      </c>
      <c r="G250" s="206" t="s">
        <v>319</v>
      </c>
      <c r="H250" s="207">
        <v>69.739999999999995</v>
      </c>
      <c r="I250" s="208"/>
      <c r="J250" s="209">
        <f>ROUND(I250*H250,2)</f>
        <v>0</v>
      </c>
      <c r="K250" s="205" t="s">
        <v>122</v>
      </c>
      <c r="L250" s="46"/>
      <c r="M250" s="210" t="s">
        <v>19</v>
      </c>
      <c r="N250" s="211" t="s">
        <v>42</v>
      </c>
      <c r="O250" s="86"/>
      <c r="P250" s="212">
        <f>O250*H250</f>
        <v>0</v>
      </c>
      <c r="Q250" s="212">
        <v>0.0012800000000000001</v>
      </c>
      <c r="R250" s="212">
        <f>Q250*H250</f>
        <v>0.089267200000000005</v>
      </c>
      <c r="S250" s="212">
        <v>0</v>
      </c>
      <c r="T250" s="213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4" t="s">
        <v>117</v>
      </c>
      <c r="AT250" s="214" t="s">
        <v>118</v>
      </c>
      <c r="AU250" s="214" t="s">
        <v>81</v>
      </c>
      <c r="AY250" s="19" t="s">
        <v>114</v>
      </c>
      <c r="BE250" s="215">
        <f>IF(N250="základní",J250,0)</f>
        <v>0</v>
      </c>
      <c r="BF250" s="215">
        <f>IF(N250="snížená",J250,0)</f>
        <v>0</v>
      </c>
      <c r="BG250" s="215">
        <f>IF(N250="zákl. přenesená",J250,0)</f>
        <v>0</v>
      </c>
      <c r="BH250" s="215">
        <f>IF(N250="sníž. přenesená",J250,0)</f>
        <v>0</v>
      </c>
      <c r="BI250" s="215">
        <f>IF(N250="nulová",J250,0)</f>
        <v>0</v>
      </c>
      <c r="BJ250" s="19" t="s">
        <v>76</v>
      </c>
      <c r="BK250" s="215">
        <f>ROUND(I250*H250,2)</f>
        <v>0</v>
      </c>
      <c r="BL250" s="19" t="s">
        <v>117</v>
      </c>
      <c r="BM250" s="214" t="s">
        <v>419</v>
      </c>
    </row>
    <row r="251" s="2" customFormat="1">
      <c r="A251" s="40"/>
      <c r="B251" s="41"/>
      <c r="C251" s="42"/>
      <c r="D251" s="216" t="s">
        <v>125</v>
      </c>
      <c r="E251" s="42"/>
      <c r="F251" s="217" t="s">
        <v>420</v>
      </c>
      <c r="G251" s="42"/>
      <c r="H251" s="42"/>
      <c r="I251" s="218"/>
      <c r="J251" s="42"/>
      <c r="K251" s="42"/>
      <c r="L251" s="46"/>
      <c r="M251" s="219"/>
      <c r="N251" s="220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125</v>
      </c>
      <c r="AU251" s="19" t="s">
        <v>81</v>
      </c>
    </row>
    <row r="252" s="12" customFormat="1" ht="22.8" customHeight="1">
      <c r="A252" s="12"/>
      <c r="B252" s="187"/>
      <c r="C252" s="188"/>
      <c r="D252" s="189" t="s">
        <v>70</v>
      </c>
      <c r="E252" s="201" t="s">
        <v>212</v>
      </c>
      <c r="F252" s="201" t="s">
        <v>421</v>
      </c>
      <c r="G252" s="188"/>
      <c r="H252" s="188"/>
      <c r="I252" s="191"/>
      <c r="J252" s="202">
        <f>BK252</f>
        <v>0</v>
      </c>
      <c r="K252" s="188"/>
      <c r="L252" s="193"/>
      <c r="M252" s="194"/>
      <c r="N252" s="195"/>
      <c r="O252" s="195"/>
      <c r="P252" s="196">
        <f>SUM(P253:P281)</f>
        <v>0</v>
      </c>
      <c r="Q252" s="195"/>
      <c r="R252" s="196">
        <f>SUM(R253:R281)</f>
        <v>68.636920100000012</v>
      </c>
      <c r="S252" s="195"/>
      <c r="T252" s="197">
        <f>SUM(T253:T281)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8" t="s">
        <v>76</v>
      </c>
      <c r="AT252" s="199" t="s">
        <v>70</v>
      </c>
      <c r="AU252" s="199" t="s">
        <v>76</v>
      </c>
      <c r="AY252" s="198" t="s">
        <v>114</v>
      </c>
      <c r="BK252" s="200">
        <f>SUM(BK253:BK281)</f>
        <v>0</v>
      </c>
    </row>
    <row r="253" s="2" customFormat="1" ht="16.5" customHeight="1">
      <c r="A253" s="40"/>
      <c r="B253" s="41"/>
      <c r="C253" s="203" t="s">
        <v>422</v>
      </c>
      <c r="D253" s="203" t="s">
        <v>118</v>
      </c>
      <c r="E253" s="204" t="s">
        <v>423</v>
      </c>
      <c r="F253" s="205" t="s">
        <v>424</v>
      </c>
      <c r="G253" s="206" t="s">
        <v>319</v>
      </c>
      <c r="H253" s="207">
        <v>17</v>
      </c>
      <c r="I253" s="208"/>
      <c r="J253" s="209">
        <f>ROUND(I253*H253,2)</f>
        <v>0</v>
      </c>
      <c r="K253" s="205" t="s">
        <v>122</v>
      </c>
      <c r="L253" s="46"/>
      <c r="M253" s="210" t="s">
        <v>19</v>
      </c>
      <c r="N253" s="211" t="s">
        <v>42</v>
      </c>
      <c r="O253" s="86"/>
      <c r="P253" s="212">
        <f>O253*H253</f>
        <v>0</v>
      </c>
      <c r="Q253" s="212">
        <v>1.0000000000000001E-05</v>
      </c>
      <c r="R253" s="212">
        <f>Q253*H253</f>
        <v>0.00017000000000000001</v>
      </c>
      <c r="S253" s="212">
        <v>0</v>
      </c>
      <c r="T253" s="213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4" t="s">
        <v>117</v>
      </c>
      <c r="AT253" s="214" t="s">
        <v>118</v>
      </c>
      <c r="AU253" s="214" t="s">
        <v>81</v>
      </c>
      <c r="AY253" s="19" t="s">
        <v>114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9" t="s">
        <v>76</v>
      </c>
      <c r="BK253" s="215">
        <f>ROUND(I253*H253,2)</f>
        <v>0</v>
      </c>
      <c r="BL253" s="19" t="s">
        <v>117</v>
      </c>
      <c r="BM253" s="214" t="s">
        <v>425</v>
      </c>
    </row>
    <row r="254" s="2" customFormat="1">
      <c r="A254" s="40"/>
      <c r="B254" s="41"/>
      <c r="C254" s="42"/>
      <c r="D254" s="216" t="s">
        <v>125</v>
      </c>
      <c r="E254" s="42"/>
      <c r="F254" s="217" t="s">
        <v>426</v>
      </c>
      <c r="G254" s="42"/>
      <c r="H254" s="42"/>
      <c r="I254" s="218"/>
      <c r="J254" s="42"/>
      <c r="K254" s="42"/>
      <c r="L254" s="46"/>
      <c r="M254" s="219"/>
      <c r="N254" s="220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125</v>
      </c>
      <c r="AU254" s="19" t="s">
        <v>81</v>
      </c>
    </row>
    <row r="255" s="2" customFormat="1" ht="16.5" customHeight="1">
      <c r="A255" s="40"/>
      <c r="B255" s="41"/>
      <c r="C255" s="260" t="s">
        <v>427</v>
      </c>
      <c r="D255" s="260" t="s">
        <v>254</v>
      </c>
      <c r="E255" s="261" t="s">
        <v>428</v>
      </c>
      <c r="F255" s="262" t="s">
        <v>429</v>
      </c>
      <c r="G255" s="263" t="s">
        <v>319</v>
      </c>
      <c r="H255" s="264">
        <v>19.210000000000001</v>
      </c>
      <c r="I255" s="265"/>
      <c r="J255" s="266">
        <f>ROUND(I255*H255,2)</f>
        <v>0</v>
      </c>
      <c r="K255" s="262" t="s">
        <v>122</v>
      </c>
      <c r="L255" s="267"/>
      <c r="M255" s="268" t="s">
        <v>19</v>
      </c>
      <c r="N255" s="269" t="s">
        <v>42</v>
      </c>
      <c r="O255" s="86"/>
      <c r="P255" s="212">
        <f>O255*H255</f>
        <v>0</v>
      </c>
      <c r="Q255" s="212">
        <v>0.00281</v>
      </c>
      <c r="R255" s="212">
        <f>Q255*H255</f>
        <v>0.053980100000000003</v>
      </c>
      <c r="S255" s="212">
        <v>0</v>
      </c>
      <c r="T255" s="213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4" t="s">
        <v>212</v>
      </c>
      <c r="AT255" s="214" t="s">
        <v>254</v>
      </c>
      <c r="AU255" s="214" t="s">
        <v>81</v>
      </c>
      <c r="AY255" s="19" t="s">
        <v>114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9" t="s">
        <v>76</v>
      </c>
      <c r="BK255" s="215">
        <f>ROUND(I255*H255,2)</f>
        <v>0</v>
      </c>
      <c r="BL255" s="19" t="s">
        <v>117</v>
      </c>
      <c r="BM255" s="214" t="s">
        <v>430</v>
      </c>
    </row>
    <row r="256" s="14" customFormat="1">
      <c r="A256" s="14"/>
      <c r="B256" s="238"/>
      <c r="C256" s="239"/>
      <c r="D256" s="229" t="s">
        <v>191</v>
      </c>
      <c r="E256" s="239"/>
      <c r="F256" s="241" t="s">
        <v>431</v>
      </c>
      <c r="G256" s="239"/>
      <c r="H256" s="242">
        <v>19.210000000000001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8" t="s">
        <v>191</v>
      </c>
      <c r="AU256" s="248" t="s">
        <v>81</v>
      </c>
      <c r="AV256" s="14" t="s">
        <v>81</v>
      </c>
      <c r="AW256" s="14" t="s">
        <v>4</v>
      </c>
      <c r="AX256" s="14" t="s">
        <v>76</v>
      </c>
      <c r="AY256" s="248" t="s">
        <v>114</v>
      </c>
    </row>
    <row r="257" s="2" customFormat="1" ht="16.5" customHeight="1">
      <c r="A257" s="40"/>
      <c r="B257" s="41"/>
      <c r="C257" s="203" t="s">
        <v>432</v>
      </c>
      <c r="D257" s="203" t="s">
        <v>118</v>
      </c>
      <c r="E257" s="204" t="s">
        <v>433</v>
      </c>
      <c r="F257" s="205" t="s">
        <v>434</v>
      </c>
      <c r="G257" s="206" t="s">
        <v>174</v>
      </c>
      <c r="H257" s="207">
        <v>4</v>
      </c>
      <c r="I257" s="208"/>
      <c r="J257" s="209">
        <f>ROUND(I257*H257,2)</f>
        <v>0</v>
      </c>
      <c r="K257" s="205" t="s">
        <v>19</v>
      </c>
      <c r="L257" s="46"/>
      <c r="M257" s="210" t="s">
        <v>19</v>
      </c>
      <c r="N257" s="211" t="s">
        <v>42</v>
      </c>
      <c r="O257" s="86"/>
      <c r="P257" s="212">
        <f>O257*H257</f>
        <v>0</v>
      </c>
      <c r="Q257" s="212">
        <v>3.0000000000000001E-05</v>
      </c>
      <c r="R257" s="212">
        <f>Q257*H257</f>
        <v>0.00012</v>
      </c>
      <c r="S257" s="212">
        <v>0</v>
      </c>
      <c r="T257" s="213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4" t="s">
        <v>117</v>
      </c>
      <c r="AT257" s="214" t="s">
        <v>118</v>
      </c>
      <c r="AU257" s="214" t="s">
        <v>81</v>
      </c>
      <c r="AY257" s="19" t="s">
        <v>114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9" t="s">
        <v>76</v>
      </c>
      <c r="BK257" s="215">
        <f>ROUND(I257*H257,2)</f>
        <v>0</v>
      </c>
      <c r="BL257" s="19" t="s">
        <v>117</v>
      </c>
      <c r="BM257" s="214" t="s">
        <v>435</v>
      </c>
    </row>
    <row r="258" s="2" customFormat="1" ht="21.75" customHeight="1">
      <c r="A258" s="40"/>
      <c r="B258" s="41"/>
      <c r="C258" s="203" t="s">
        <v>436</v>
      </c>
      <c r="D258" s="203" t="s">
        <v>118</v>
      </c>
      <c r="E258" s="204" t="s">
        <v>437</v>
      </c>
      <c r="F258" s="205" t="s">
        <v>438</v>
      </c>
      <c r="G258" s="206" t="s">
        <v>174</v>
      </c>
      <c r="H258" s="207">
        <v>1</v>
      </c>
      <c r="I258" s="208"/>
      <c r="J258" s="209">
        <f>ROUND(I258*H258,2)</f>
        <v>0</v>
      </c>
      <c r="K258" s="205" t="s">
        <v>19</v>
      </c>
      <c r="L258" s="46"/>
      <c r="M258" s="210" t="s">
        <v>19</v>
      </c>
      <c r="N258" s="211" t="s">
        <v>42</v>
      </c>
      <c r="O258" s="86"/>
      <c r="P258" s="212">
        <f>O258*H258</f>
        <v>0</v>
      </c>
      <c r="Q258" s="212">
        <v>3.1200299999999999</v>
      </c>
      <c r="R258" s="212">
        <f>Q258*H258</f>
        <v>3.1200299999999999</v>
      </c>
      <c r="S258" s="212">
        <v>0</v>
      </c>
      <c r="T258" s="213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4" t="s">
        <v>117</v>
      </c>
      <c r="AT258" s="214" t="s">
        <v>118</v>
      </c>
      <c r="AU258" s="214" t="s">
        <v>81</v>
      </c>
      <c r="AY258" s="19" t="s">
        <v>114</v>
      </c>
      <c r="BE258" s="215">
        <f>IF(N258="základní",J258,0)</f>
        <v>0</v>
      </c>
      <c r="BF258" s="215">
        <f>IF(N258="snížená",J258,0)</f>
        <v>0</v>
      </c>
      <c r="BG258" s="215">
        <f>IF(N258="zákl. přenesená",J258,0)</f>
        <v>0</v>
      </c>
      <c r="BH258" s="215">
        <f>IF(N258="sníž. přenesená",J258,0)</f>
        <v>0</v>
      </c>
      <c r="BI258" s="215">
        <f>IF(N258="nulová",J258,0)</f>
        <v>0</v>
      </c>
      <c r="BJ258" s="19" t="s">
        <v>76</v>
      </c>
      <c r="BK258" s="215">
        <f>ROUND(I258*H258,2)</f>
        <v>0</v>
      </c>
      <c r="BL258" s="19" t="s">
        <v>117</v>
      </c>
      <c r="BM258" s="214" t="s">
        <v>439</v>
      </c>
    </row>
    <row r="259" s="2" customFormat="1" ht="24.15" customHeight="1">
      <c r="A259" s="40"/>
      <c r="B259" s="41"/>
      <c r="C259" s="203" t="s">
        <v>440</v>
      </c>
      <c r="D259" s="203" t="s">
        <v>118</v>
      </c>
      <c r="E259" s="204" t="s">
        <v>441</v>
      </c>
      <c r="F259" s="205" t="s">
        <v>442</v>
      </c>
      <c r="G259" s="206" t="s">
        <v>200</v>
      </c>
      <c r="H259" s="207">
        <v>0.23100000000000001</v>
      </c>
      <c r="I259" s="208"/>
      <c r="J259" s="209">
        <f>ROUND(I259*H259,2)</f>
        <v>0</v>
      </c>
      <c r="K259" s="205" t="s">
        <v>122</v>
      </c>
      <c r="L259" s="46"/>
      <c r="M259" s="210" t="s">
        <v>19</v>
      </c>
      <c r="N259" s="211" t="s">
        <v>42</v>
      </c>
      <c r="O259" s="86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4" t="s">
        <v>117</v>
      </c>
      <c r="AT259" s="214" t="s">
        <v>118</v>
      </c>
      <c r="AU259" s="214" t="s">
        <v>81</v>
      </c>
      <c r="AY259" s="19" t="s">
        <v>114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9" t="s">
        <v>76</v>
      </c>
      <c r="BK259" s="215">
        <f>ROUND(I259*H259,2)</f>
        <v>0</v>
      </c>
      <c r="BL259" s="19" t="s">
        <v>117</v>
      </c>
      <c r="BM259" s="214" t="s">
        <v>443</v>
      </c>
    </row>
    <row r="260" s="2" customFormat="1">
      <c r="A260" s="40"/>
      <c r="B260" s="41"/>
      <c r="C260" s="42"/>
      <c r="D260" s="216" t="s">
        <v>125</v>
      </c>
      <c r="E260" s="42"/>
      <c r="F260" s="217" t="s">
        <v>444</v>
      </c>
      <c r="G260" s="42"/>
      <c r="H260" s="42"/>
      <c r="I260" s="218"/>
      <c r="J260" s="42"/>
      <c r="K260" s="42"/>
      <c r="L260" s="46"/>
      <c r="M260" s="219"/>
      <c r="N260" s="220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125</v>
      </c>
      <c r="AU260" s="19" t="s">
        <v>81</v>
      </c>
    </row>
    <row r="261" s="14" customFormat="1">
      <c r="A261" s="14"/>
      <c r="B261" s="238"/>
      <c r="C261" s="239"/>
      <c r="D261" s="229" t="s">
        <v>191</v>
      </c>
      <c r="E261" s="240" t="s">
        <v>19</v>
      </c>
      <c r="F261" s="241" t="s">
        <v>445</v>
      </c>
      <c r="G261" s="239"/>
      <c r="H261" s="242">
        <v>0.23100000000000001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191</v>
      </c>
      <c r="AU261" s="248" t="s">
        <v>81</v>
      </c>
      <c r="AV261" s="14" t="s">
        <v>81</v>
      </c>
      <c r="AW261" s="14" t="s">
        <v>33</v>
      </c>
      <c r="AX261" s="14" t="s">
        <v>76</v>
      </c>
      <c r="AY261" s="248" t="s">
        <v>114</v>
      </c>
    </row>
    <row r="262" s="2" customFormat="1" ht="24.15" customHeight="1">
      <c r="A262" s="40"/>
      <c r="B262" s="41"/>
      <c r="C262" s="203" t="s">
        <v>446</v>
      </c>
      <c r="D262" s="203" t="s">
        <v>118</v>
      </c>
      <c r="E262" s="204" t="s">
        <v>447</v>
      </c>
      <c r="F262" s="205" t="s">
        <v>448</v>
      </c>
      <c r="G262" s="206" t="s">
        <v>200</v>
      </c>
      <c r="H262" s="207">
        <v>0.42999999999999999</v>
      </c>
      <c r="I262" s="208"/>
      <c r="J262" s="209">
        <f>ROUND(I262*H262,2)</f>
        <v>0</v>
      </c>
      <c r="K262" s="205" t="s">
        <v>122</v>
      </c>
      <c r="L262" s="46"/>
      <c r="M262" s="210" t="s">
        <v>19</v>
      </c>
      <c r="N262" s="211" t="s">
        <v>42</v>
      </c>
      <c r="O262" s="86"/>
      <c r="P262" s="212">
        <f>O262*H262</f>
        <v>0</v>
      </c>
      <c r="Q262" s="212">
        <v>0</v>
      </c>
      <c r="R262" s="212">
        <f>Q262*H262</f>
        <v>0</v>
      </c>
      <c r="S262" s="212">
        <v>0</v>
      </c>
      <c r="T262" s="213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4" t="s">
        <v>117</v>
      </c>
      <c r="AT262" s="214" t="s">
        <v>118</v>
      </c>
      <c r="AU262" s="214" t="s">
        <v>81</v>
      </c>
      <c r="AY262" s="19" t="s">
        <v>114</v>
      </c>
      <c r="BE262" s="215">
        <f>IF(N262="základní",J262,0)</f>
        <v>0</v>
      </c>
      <c r="BF262" s="215">
        <f>IF(N262="snížená",J262,0)</f>
        <v>0</v>
      </c>
      <c r="BG262" s="215">
        <f>IF(N262="zákl. přenesená",J262,0)</f>
        <v>0</v>
      </c>
      <c r="BH262" s="215">
        <f>IF(N262="sníž. přenesená",J262,0)</f>
        <v>0</v>
      </c>
      <c r="BI262" s="215">
        <f>IF(N262="nulová",J262,0)</f>
        <v>0</v>
      </c>
      <c r="BJ262" s="19" t="s">
        <v>76</v>
      </c>
      <c r="BK262" s="215">
        <f>ROUND(I262*H262,2)</f>
        <v>0</v>
      </c>
      <c r="BL262" s="19" t="s">
        <v>117</v>
      </c>
      <c r="BM262" s="214" t="s">
        <v>449</v>
      </c>
    </row>
    <row r="263" s="2" customFormat="1">
      <c r="A263" s="40"/>
      <c r="B263" s="41"/>
      <c r="C263" s="42"/>
      <c r="D263" s="216" t="s">
        <v>125</v>
      </c>
      <c r="E263" s="42"/>
      <c r="F263" s="217" t="s">
        <v>450</v>
      </c>
      <c r="G263" s="42"/>
      <c r="H263" s="42"/>
      <c r="I263" s="218"/>
      <c r="J263" s="42"/>
      <c r="K263" s="42"/>
      <c r="L263" s="46"/>
      <c r="M263" s="219"/>
      <c r="N263" s="220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125</v>
      </c>
      <c r="AU263" s="19" t="s">
        <v>81</v>
      </c>
    </row>
    <row r="264" s="14" customFormat="1">
      <c r="A264" s="14"/>
      <c r="B264" s="238"/>
      <c r="C264" s="239"/>
      <c r="D264" s="229" t="s">
        <v>191</v>
      </c>
      <c r="E264" s="240" t="s">
        <v>19</v>
      </c>
      <c r="F264" s="241" t="s">
        <v>451</v>
      </c>
      <c r="G264" s="239"/>
      <c r="H264" s="242">
        <v>0.42999999999999999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191</v>
      </c>
      <c r="AU264" s="248" t="s">
        <v>81</v>
      </c>
      <c r="AV264" s="14" t="s">
        <v>81</v>
      </c>
      <c r="AW264" s="14" t="s">
        <v>33</v>
      </c>
      <c r="AX264" s="14" t="s">
        <v>76</v>
      </c>
      <c r="AY264" s="248" t="s">
        <v>114</v>
      </c>
    </row>
    <row r="265" s="2" customFormat="1" ht="24.15" customHeight="1">
      <c r="A265" s="40"/>
      <c r="B265" s="41"/>
      <c r="C265" s="203" t="s">
        <v>452</v>
      </c>
      <c r="D265" s="203" t="s">
        <v>118</v>
      </c>
      <c r="E265" s="204" t="s">
        <v>453</v>
      </c>
      <c r="F265" s="205" t="s">
        <v>454</v>
      </c>
      <c r="G265" s="206" t="s">
        <v>200</v>
      </c>
      <c r="H265" s="207">
        <v>0.42999999999999999</v>
      </c>
      <c r="I265" s="208"/>
      <c r="J265" s="209">
        <f>ROUND(I265*H265,2)</f>
        <v>0</v>
      </c>
      <c r="K265" s="205" t="s">
        <v>122</v>
      </c>
      <c r="L265" s="46"/>
      <c r="M265" s="210" t="s">
        <v>19</v>
      </c>
      <c r="N265" s="211" t="s">
        <v>42</v>
      </c>
      <c r="O265" s="86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4" t="s">
        <v>117</v>
      </c>
      <c r="AT265" s="214" t="s">
        <v>118</v>
      </c>
      <c r="AU265" s="214" t="s">
        <v>81</v>
      </c>
      <c r="AY265" s="19" t="s">
        <v>114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9" t="s">
        <v>76</v>
      </c>
      <c r="BK265" s="215">
        <f>ROUND(I265*H265,2)</f>
        <v>0</v>
      </c>
      <c r="BL265" s="19" t="s">
        <v>117</v>
      </c>
      <c r="BM265" s="214" t="s">
        <v>455</v>
      </c>
    </row>
    <row r="266" s="2" customFormat="1">
      <c r="A266" s="40"/>
      <c r="B266" s="41"/>
      <c r="C266" s="42"/>
      <c r="D266" s="216" t="s">
        <v>125</v>
      </c>
      <c r="E266" s="42"/>
      <c r="F266" s="217" t="s">
        <v>456</v>
      </c>
      <c r="G266" s="42"/>
      <c r="H266" s="42"/>
      <c r="I266" s="218"/>
      <c r="J266" s="42"/>
      <c r="K266" s="42"/>
      <c r="L266" s="46"/>
      <c r="M266" s="219"/>
      <c r="N266" s="220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125</v>
      </c>
      <c r="AU266" s="19" t="s">
        <v>81</v>
      </c>
    </row>
    <row r="267" s="2" customFormat="1" ht="24.15" customHeight="1">
      <c r="A267" s="40"/>
      <c r="B267" s="41"/>
      <c r="C267" s="203" t="s">
        <v>457</v>
      </c>
      <c r="D267" s="203" t="s">
        <v>118</v>
      </c>
      <c r="E267" s="204" t="s">
        <v>458</v>
      </c>
      <c r="F267" s="205" t="s">
        <v>459</v>
      </c>
      <c r="G267" s="206" t="s">
        <v>174</v>
      </c>
      <c r="H267" s="207">
        <v>6</v>
      </c>
      <c r="I267" s="208"/>
      <c r="J267" s="209">
        <f>ROUND(I267*H267,2)</f>
        <v>0</v>
      </c>
      <c r="K267" s="205" t="s">
        <v>19</v>
      </c>
      <c r="L267" s="46"/>
      <c r="M267" s="210" t="s">
        <v>19</v>
      </c>
      <c r="N267" s="211" t="s">
        <v>42</v>
      </c>
      <c r="O267" s="86"/>
      <c r="P267" s="212">
        <f>O267*H267</f>
        <v>0</v>
      </c>
      <c r="Q267" s="212">
        <v>10.8195</v>
      </c>
      <c r="R267" s="212">
        <f>Q267*H267</f>
        <v>64.917000000000002</v>
      </c>
      <c r="S267" s="212">
        <v>0</v>
      </c>
      <c r="T267" s="213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4" t="s">
        <v>117</v>
      </c>
      <c r="AT267" s="214" t="s">
        <v>118</v>
      </c>
      <c r="AU267" s="214" t="s">
        <v>81</v>
      </c>
      <c r="AY267" s="19" t="s">
        <v>114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9" t="s">
        <v>76</v>
      </c>
      <c r="BK267" s="215">
        <f>ROUND(I267*H267,2)</f>
        <v>0</v>
      </c>
      <c r="BL267" s="19" t="s">
        <v>117</v>
      </c>
      <c r="BM267" s="214" t="s">
        <v>460</v>
      </c>
    </row>
    <row r="268" s="2" customFormat="1" ht="24.15" customHeight="1">
      <c r="A268" s="40"/>
      <c r="B268" s="41"/>
      <c r="C268" s="203" t="s">
        <v>461</v>
      </c>
      <c r="D268" s="203" t="s">
        <v>118</v>
      </c>
      <c r="E268" s="204" t="s">
        <v>462</v>
      </c>
      <c r="F268" s="205" t="s">
        <v>463</v>
      </c>
      <c r="G268" s="206" t="s">
        <v>174</v>
      </c>
      <c r="H268" s="207">
        <v>3</v>
      </c>
      <c r="I268" s="208"/>
      <c r="J268" s="209">
        <f>ROUND(I268*H268,2)</f>
        <v>0</v>
      </c>
      <c r="K268" s="205" t="s">
        <v>122</v>
      </c>
      <c r="L268" s="46"/>
      <c r="M268" s="210" t="s">
        <v>19</v>
      </c>
      <c r="N268" s="211" t="s">
        <v>42</v>
      </c>
      <c r="O268" s="86"/>
      <c r="P268" s="212">
        <f>O268*H268</f>
        <v>0</v>
      </c>
      <c r="Q268" s="212">
        <v>0.040000000000000001</v>
      </c>
      <c r="R268" s="212">
        <f>Q268*H268</f>
        <v>0.12</v>
      </c>
      <c r="S268" s="212">
        <v>0</v>
      </c>
      <c r="T268" s="213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4" t="s">
        <v>117</v>
      </c>
      <c r="AT268" s="214" t="s">
        <v>118</v>
      </c>
      <c r="AU268" s="214" t="s">
        <v>81</v>
      </c>
      <c r="AY268" s="19" t="s">
        <v>114</v>
      </c>
      <c r="BE268" s="215">
        <f>IF(N268="základní",J268,0)</f>
        <v>0</v>
      </c>
      <c r="BF268" s="215">
        <f>IF(N268="snížená",J268,0)</f>
        <v>0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9" t="s">
        <v>76</v>
      </c>
      <c r="BK268" s="215">
        <f>ROUND(I268*H268,2)</f>
        <v>0</v>
      </c>
      <c r="BL268" s="19" t="s">
        <v>117</v>
      </c>
      <c r="BM268" s="214" t="s">
        <v>464</v>
      </c>
    </row>
    <row r="269" s="2" customFormat="1">
      <c r="A269" s="40"/>
      <c r="B269" s="41"/>
      <c r="C269" s="42"/>
      <c r="D269" s="216" t="s">
        <v>125</v>
      </c>
      <c r="E269" s="42"/>
      <c r="F269" s="217" t="s">
        <v>465</v>
      </c>
      <c r="G269" s="42"/>
      <c r="H269" s="42"/>
      <c r="I269" s="218"/>
      <c r="J269" s="42"/>
      <c r="K269" s="42"/>
      <c r="L269" s="46"/>
      <c r="M269" s="219"/>
      <c r="N269" s="220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125</v>
      </c>
      <c r="AU269" s="19" t="s">
        <v>81</v>
      </c>
    </row>
    <row r="270" s="2" customFormat="1" ht="24.15" customHeight="1">
      <c r="A270" s="40"/>
      <c r="B270" s="41"/>
      <c r="C270" s="203" t="s">
        <v>466</v>
      </c>
      <c r="D270" s="203" t="s">
        <v>118</v>
      </c>
      <c r="E270" s="204" t="s">
        <v>467</v>
      </c>
      <c r="F270" s="205" t="s">
        <v>468</v>
      </c>
      <c r="G270" s="206" t="s">
        <v>174</v>
      </c>
      <c r="H270" s="207">
        <v>1</v>
      </c>
      <c r="I270" s="208"/>
      <c r="J270" s="209">
        <f>ROUND(I270*H270,2)</f>
        <v>0</v>
      </c>
      <c r="K270" s="205" t="s">
        <v>122</v>
      </c>
      <c r="L270" s="46"/>
      <c r="M270" s="210" t="s">
        <v>19</v>
      </c>
      <c r="N270" s="211" t="s">
        <v>42</v>
      </c>
      <c r="O270" s="86"/>
      <c r="P270" s="212">
        <f>O270*H270</f>
        <v>0</v>
      </c>
      <c r="Q270" s="212">
        <v>0.01048</v>
      </c>
      <c r="R270" s="212">
        <f>Q270*H270</f>
        <v>0.01048</v>
      </c>
      <c r="S270" s="212">
        <v>0</v>
      </c>
      <c r="T270" s="213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4" t="s">
        <v>117</v>
      </c>
      <c r="AT270" s="214" t="s">
        <v>118</v>
      </c>
      <c r="AU270" s="214" t="s">
        <v>81</v>
      </c>
      <c r="AY270" s="19" t="s">
        <v>114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19" t="s">
        <v>76</v>
      </c>
      <c r="BK270" s="215">
        <f>ROUND(I270*H270,2)</f>
        <v>0</v>
      </c>
      <c r="BL270" s="19" t="s">
        <v>117</v>
      </c>
      <c r="BM270" s="214" t="s">
        <v>469</v>
      </c>
    </row>
    <row r="271" s="2" customFormat="1">
      <c r="A271" s="40"/>
      <c r="B271" s="41"/>
      <c r="C271" s="42"/>
      <c r="D271" s="216" t="s">
        <v>125</v>
      </c>
      <c r="E271" s="42"/>
      <c r="F271" s="217" t="s">
        <v>470</v>
      </c>
      <c r="G271" s="42"/>
      <c r="H271" s="42"/>
      <c r="I271" s="218"/>
      <c r="J271" s="42"/>
      <c r="K271" s="42"/>
      <c r="L271" s="46"/>
      <c r="M271" s="219"/>
      <c r="N271" s="220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125</v>
      </c>
      <c r="AU271" s="19" t="s">
        <v>81</v>
      </c>
    </row>
    <row r="272" s="2" customFormat="1" ht="24.15" customHeight="1">
      <c r="A272" s="40"/>
      <c r="B272" s="41"/>
      <c r="C272" s="203" t="s">
        <v>471</v>
      </c>
      <c r="D272" s="203" t="s">
        <v>118</v>
      </c>
      <c r="E272" s="204" t="s">
        <v>472</v>
      </c>
      <c r="F272" s="205" t="s">
        <v>473</v>
      </c>
      <c r="G272" s="206" t="s">
        <v>174</v>
      </c>
      <c r="H272" s="207">
        <v>3</v>
      </c>
      <c r="I272" s="208"/>
      <c r="J272" s="209">
        <f>ROUND(I272*H272,2)</f>
        <v>0</v>
      </c>
      <c r="K272" s="205" t="s">
        <v>122</v>
      </c>
      <c r="L272" s="46"/>
      <c r="M272" s="210" t="s">
        <v>19</v>
      </c>
      <c r="N272" s="211" t="s">
        <v>42</v>
      </c>
      <c r="O272" s="86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4" t="s">
        <v>117</v>
      </c>
      <c r="AT272" s="214" t="s">
        <v>118</v>
      </c>
      <c r="AU272" s="214" t="s">
        <v>81</v>
      </c>
      <c r="AY272" s="19" t="s">
        <v>114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9" t="s">
        <v>76</v>
      </c>
      <c r="BK272" s="215">
        <f>ROUND(I272*H272,2)</f>
        <v>0</v>
      </c>
      <c r="BL272" s="19" t="s">
        <v>117</v>
      </c>
      <c r="BM272" s="214" t="s">
        <v>474</v>
      </c>
    </row>
    <row r="273" s="2" customFormat="1">
      <c r="A273" s="40"/>
      <c r="B273" s="41"/>
      <c r="C273" s="42"/>
      <c r="D273" s="216" t="s">
        <v>125</v>
      </c>
      <c r="E273" s="42"/>
      <c r="F273" s="217" t="s">
        <v>475</v>
      </c>
      <c r="G273" s="42"/>
      <c r="H273" s="42"/>
      <c r="I273" s="218"/>
      <c r="J273" s="42"/>
      <c r="K273" s="42"/>
      <c r="L273" s="46"/>
      <c r="M273" s="219"/>
      <c r="N273" s="220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125</v>
      </c>
      <c r="AU273" s="19" t="s">
        <v>81</v>
      </c>
    </row>
    <row r="274" s="2" customFormat="1" ht="24.15" customHeight="1">
      <c r="A274" s="40"/>
      <c r="B274" s="41"/>
      <c r="C274" s="203" t="s">
        <v>476</v>
      </c>
      <c r="D274" s="203" t="s">
        <v>118</v>
      </c>
      <c r="E274" s="204" t="s">
        <v>477</v>
      </c>
      <c r="F274" s="205" t="s">
        <v>478</v>
      </c>
      <c r="G274" s="206" t="s">
        <v>174</v>
      </c>
      <c r="H274" s="207">
        <v>3</v>
      </c>
      <c r="I274" s="208"/>
      <c r="J274" s="209">
        <f>ROUND(I274*H274,2)</f>
        <v>0</v>
      </c>
      <c r="K274" s="205" t="s">
        <v>122</v>
      </c>
      <c r="L274" s="46"/>
      <c r="M274" s="210" t="s">
        <v>19</v>
      </c>
      <c r="N274" s="211" t="s">
        <v>42</v>
      </c>
      <c r="O274" s="86"/>
      <c r="P274" s="212">
        <f>O274*H274</f>
        <v>0</v>
      </c>
      <c r="Q274" s="212">
        <v>0.038379999999999997</v>
      </c>
      <c r="R274" s="212">
        <f>Q274*H274</f>
        <v>0.11513999999999999</v>
      </c>
      <c r="S274" s="212">
        <v>0</v>
      </c>
      <c r="T274" s="213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4" t="s">
        <v>117</v>
      </c>
      <c r="AT274" s="214" t="s">
        <v>118</v>
      </c>
      <c r="AU274" s="214" t="s">
        <v>81</v>
      </c>
      <c r="AY274" s="19" t="s">
        <v>114</v>
      </c>
      <c r="BE274" s="215">
        <f>IF(N274="základní",J274,0)</f>
        <v>0</v>
      </c>
      <c r="BF274" s="215">
        <f>IF(N274="snížená",J274,0)</f>
        <v>0</v>
      </c>
      <c r="BG274" s="215">
        <f>IF(N274="zákl. přenesená",J274,0)</f>
        <v>0</v>
      </c>
      <c r="BH274" s="215">
        <f>IF(N274="sníž. přenesená",J274,0)</f>
        <v>0</v>
      </c>
      <c r="BI274" s="215">
        <f>IF(N274="nulová",J274,0)</f>
        <v>0</v>
      </c>
      <c r="BJ274" s="19" t="s">
        <v>76</v>
      </c>
      <c r="BK274" s="215">
        <f>ROUND(I274*H274,2)</f>
        <v>0</v>
      </c>
      <c r="BL274" s="19" t="s">
        <v>117</v>
      </c>
      <c r="BM274" s="214" t="s">
        <v>479</v>
      </c>
    </row>
    <row r="275" s="2" customFormat="1">
      <c r="A275" s="40"/>
      <c r="B275" s="41"/>
      <c r="C275" s="42"/>
      <c r="D275" s="216" t="s">
        <v>125</v>
      </c>
      <c r="E275" s="42"/>
      <c r="F275" s="217" t="s">
        <v>480</v>
      </c>
      <c r="G275" s="42"/>
      <c r="H275" s="42"/>
      <c r="I275" s="218"/>
      <c r="J275" s="42"/>
      <c r="K275" s="42"/>
      <c r="L275" s="46"/>
      <c r="M275" s="219"/>
      <c r="N275" s="220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125</v>
      </c>
      <c r="AU275" s="19" t="s">
        <v>81</v>
      </c>
    </row>
    <row r="276" s="2" customFormat="1" ht="24.15" customHeight="1">
      <c r="A276" s="40"/>
      <c r="B276" s="41"/>
      <c r="C276" s="203" t="s">
        <v>481</v>
      </c>
      <c r="D276" s="203" t="s">
        <v>118</v>
      </c>
      <c r="E276" s="204" t="s">
        <v>482</v>
      </c>
      <c r="F276" s="205" t="s">
        <v>483</v>
      </c>
      <c r="G276" s="206" t="s">
        <v>174</v>
      </c>
      <c r="H276" s="207">
        <v>1</v>
      </c>
      <c r="I276" s="208"/>
      <c r="J276" s="209">
        <f>ROUND(I276*H276,2)</f>
        <v>0</v>
      </c>
      <c r="K276" s="205" t="s">
        <v>122</v>
      </c>
      <c r="L276" s="46"/>
      <c r="M276" s="210" t="s">
        <v>19</v>
      </c>
      <c r="N276" s="211" t="s">
        <v>42</v>
      </c>
      <c r="O276" s="86"/>
      <c r="P276" s="212">
        <f>O276*H276</f>
        <v>0</v>
      </c>
      <c r="Q276" s="212">
        <v>0.089999999999999997</v>
      </c>
      <c r="R276" s="212">
        <f>Q276*H276</f>
        <v>0.089999999999999997</v>
      </c>
      <c r="S276" s="212">
        <v>0</v>
      </c>
      <c r="T276" s="213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4" t="s">
        <v>117</v>
      </c>
      <c r="AT276" s="214" t="s">
        <v>118</v>
      </c>
      <c r="AU276" s="214" t="s">
        <v>81</v>
      </c>
      <c r="AY276" s="19" t="s">
        <v>114</v>
      </c>
      <c r="BE276" s="215">
        <f>IF(N276="základní",J276,0)</f>
        <v>0</v>
      </c>
      <c r="BF276" s="215">
        <f>IF(N276="snížená",J276,0)</f>
        <v>0</v>
      </c>
      <c r="BG276" s="215">
        <f>IF(N276="zákl. přenesená",J276,0)</f>
        <v>0</v>
      </c>
      <c r="BH276" s="215">
        <f>IF(N276="sníž. přenesená",J276,0)</f>
        <v>0</v>
      </c>
      <c r="BI276" s="215">
        <f>IF(N276="nulová",J276,0)</f>
        <v>0</v>
      </c>
      <c r="BJ276" s="19" t="s">
        <v>76</v>
      </c>
      <c r="BK276" s="215">
        <f>ROUND(I276*H276,2)</f>
        <v>0</v>
      </c>
      <c r="BL276" s="19" t="s">
        <v>117</v>
      </c>
      <c r="BM276" s="214" t="s">
        <v>484</v>
      </c>
    </row>
    <row r="277" s="2" customFormat="1">
      <c r="A277" s="40"/>
      <c r="B277" s="41"/>
      <c r="C277" s="42"/>
      <c r="D277" s="216" t="s">
        <v>125</v>
      </c>
      <c r="E277" s="42"/>
      <c r="F277" s="217" t="s">
        <v>485</v>
      </c>
      <c r="G277" s="42"/>
      <c r="H277" s="42"/>
      <c r="I277" s="218"/>
      <c r="J277" s="42"/>
      <c r="K277" s="42"/>
      <c r="L277" s="46"/>
      <c r="M277" s="219"/>
      <c r="N277" s="220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125</v>
      </c>
      <c r="AU277" s="19" t="s">
        <v>81</v>
      </c>
    </row>
    <row r="278" s="2" customFormat="1" ht="16.5" customHeight="1">
      <c r="A278" s="40"/>
      <c r="B278" s="41"/>
      <c r="C278" s="260" t="s">
        <v>486</v>
      </c>
      <c r="D278" s="260" t="s">
        <v>254</v>
      </c>
      <c r="E278" s="261" t="s">
        <v>487</v>
      </c>
      <c r="F278" s="262" t="s">
        <v>488</v>
      </c>
      <c r="G278" s="263" t="s">
        <v>174</v>
      </c>
      <c r="H278" s="264">
        <v>1</v>
      </c>
      <c r="I278" s="265"/>
      <c r="J278" s="266">
        <f>ROUND(I278*H278,2)</f>
        <v>0</v>
      </c>
      <c r="K278" s="262" t="s">
        <v>122</v>
      </c>
      <c r="L278" s="267"/>
      <c r="M278" s="268" t="s">
        <v>19</v>
      </c>
      <c r="N278" s="269" t="s">
        <v>42</v>
      </c>
      <c r="O278" s="86"/>
      <c r="P278" s="212">
        <f>O278*H278</f>
        <v>0</v>
      </c>
      <c r="Q278" s="212">
        <v>0.059999999999999998</v>
      </c>
      <c r="R278" s="212">
        <f>Q278*H278</f>
        <v>0.059999999999999998</v>
      </c>
      <c r="S278" s="212">
        <v>0</v>
      </c>
      <c r="T278" s="213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4" t="s">
        <v>212</v>
      </c>
      <c r="AT278" s="214" t="s">
        <v>254</v>
      </c>
      <c r="AU278" s="214" t="s">
        <v>81</v>
      </c>
      <c r="AY278" s="19" t="s">
        <v>114</v>
      </c>
      <c r="BE278" s="215">
        <f>IF(N278="základní",J278,0)</f>
        <v>0</v>
      </c>
      <c r="BF278" s="215">
        <f>IF(N278="snížená",J278,0)</f>
        <v>0</v>
      </c>
      <c r="BG278" s="215">
        <f>IF(N278="zákl. přenesená",J278,0)</f>
        <v>0</v>
      </c>
      <c r="BH278" s="215">
        <f>IF(N278="sníž. přenesená",J278,0)</f>
        <v>0</v>
      </c>
      <c r="BI278" s="215">
        <f>IF(N278="nulová",J278,0)</f>
        <v>0</v>
      </c>
      <c r="BJ278" s="19" t="s">
        <v>76</v>
      </c>
      <c r="BK278" s="215">
        <f>ROUND(I278*H278,2)</f>
        <v>0</v>
      </c>
      <c r="BL278" s="19" t="s">
        <v>117</v>
      </c>
      <c r="BM278" s="214" t="s">
        <v>489</v>
      </c>
    </row>
    <row r="279" s="2" customFormat="1" ht="24.15" customHeight="1">
      <c r="A279" s="40"/>
      <c r="B279" s="41"/>
      <c r="C279" s="203" t="s">
        <v>490</v>
      </c>
      <c r="D279" s="203" t="s">
        <v>118</v>
      </c>
      <c r="E279" s="204" t="s">
        <v>482</v>
      </c>
      <c r="F279" s="205" t="s">
        <v>483</v>
      </c>
      <c r="G279" s="206" t="s">
        <v>174</v>
      </c>
      <c r="H279" s="207">
        <v>1</v>
      </c>
      <c r="I279" s="208"/>
      <c r="J279" s="209">
        <f>ROUND(I279*H279,2)</f>
        <v>0</v>
      </c>
      <c r="K279" s="205" t="s">
        <v>122</v>
      </c>
      <c r="L279" s="46"/>
      <c r="M279" s="210" t="s">
        <v>19</v>
      </c>
      <c r="N279" s="211" t="s">
        <v>42</v>
      </c>
      <c r="O279" s="86"/>
      <c r="P279" s="212">
        <f>O279*H279</f>
        <v>0</v>
      </c>
      <c r="Q279" s="212">
        <v>0.089999999999999997</v>
      </c>
      <c r="R279" s="212">
        <f>Q279*H279</f>
        <v>0.089999999999999997</v>
      </c>
      <c r="S279" s="212">
        <v>0</v>
      </c>
      <c r="T279" s="213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4" t="s">
        <v>117</v>
      </c>
      <c r="AT279" s="214" t="s">
        <v>118</v>
      </c>
      <c r="AU279" s="214" t="s">
        <v>81</v>
      </c>
      <c r="AY279" s="19" t="s">
        <v>114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9" t="s">
        <v>76</v>
      </c>
      <c r="BK279" s="215">
        <f>ROUND(I279*H279,2)</f>
        <v>0</v>
      </c>
      <c r="BL279" s="19" t="s">
        <v>117</v>
      </c>
      <c r="BM279" s="214" t="s">
        <v>491</v>
      </c>
    </row>
    <row r="280" s="2" customFormat="1">
      <c r="A280" s="40"/>
      <c r="B280" s="41"/>
      <c r="C280" s="42"/>
      <c r="D280" s="216" t="s">
        <v>125</v>
      </c>
      <c r="E280" s="42"/>
      <c r="F280" s="217" t="s">
        <v>485</v>
      </c>
      <c r="G280" s="42"/>
      <c r="H280" s="42"/>
      <c r="I280" s="218"/>
      <c r="J280" s="42"/>
      <c r="K280" s="42"/>
      <c r="L280" s="46"/>
      <c r="M280" s="219"/>
      <c r="N280" s="220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125</v>
      </c>
      <c r="AU280" s="19" t="s">
        <v>81</v>
      </c>
    </row>
    <row r="281" s="2" customFormat="1" ht="16.5" customHeight="1">
      <c r="A281" s="40"/>
      <c r="B281" s="41"/>
      <c r="C281" s="260" t="s">
        <v>492</v>
      </c>
      <c r="D281" s="260" t="s">
        <v>254</v>
      </c>
      <c r="E281" s="261" t="s">
        <v>487</v>
      </c>
      <c r="F281" s="262" t="s">
        <v>488</v>
      </c>
      <c r="G281" s="263" t="s">
        <v>174</v>
      </c>
      <c r="H281" s="264">
        <v>1</v>
      </c>
      <c r="I281" s="265"/>
      <c r="J281" s="266">
        <f>ROUND(I281*H281,2)</f>
        <v>0</v>
      </c>
      <c r="K281" s="262" t="s">
        <v>122</v>
      </c>
      <c r="L281" s="267"/>
      <c r="M281" s="268" t="s">
        <v>19</v>
      </c>
      <c r="N281" s="269" t="s">
        <v>42</v>
      </c>
      <c r="O281" s="86"/>
      <c r="P281" s="212">
        <f>O281*H281</f>
        <v>0</v>
      </c>
      <c r="Q281" s="212">
        <v>0.059999999999999998</v>
      </c>
      <c r="R281" s="212">
        <f>Q281*H281</f>
        <v>0.059999999999999998</v>
      </c>
      <c r="S281" s="212">
        <v>0</v>
      </c>
      <c r="T281" s="213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4" t="s">
        <v>212</v>
      </c>
      <c r="AT281" s="214" t="s">
        <v>254</v>
      </c>
      <c r="AU281" s="214" t="s">
        <v>81</v>
      </c>
      <c r="AY281" s="19" t="s">
        <v>114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9" t="s">
        <v>76</v>
      </c>
      <c r="BK281" s="215">
        <f>ROUND(I281*H281,2)</f>
        <v>0</v>
      </c>
      <c r="BL281" s="19" t="s">
        <v>117</v>
      </c>
      <c r="BM281" s="214" t="s">
        <v>493</v>
      </c>
    </row>
    <row r="282" s="12" customFormat="1" ht="22.8" customHeight="1">
      <c r="A282" s="12"/>
      <c r="B282" s="187"/>
      <c r="C282" s="188"/>
      <c r="D282" s="189" t="s">
        <v>70</v>
      </c>
      <c r="E282" s="201" t="s">
        <v>494</v>
      </c>
      <c r="F282" s="201" t="s">
        <v>495</v>
      </c>
      <c r="G282" s="188"/>
      <c r="H282" s="188"/>
      <c r="I282" s="191"/>
      <c r="J282" s="202">
        <f>BK282</f>
        <v>0</v>
      </c>
      <c r="K282" s="188"/>
      <c r="L282" s="193"/>
      <c r="M282" s="194"/>
      <c r="N282" s="195"/>
      <c r="O282" s="195"/>
      <c r="P282" s="196">
        <f>SUM(P283:P286)</f>
        <v>0</v>
      </c>
      <c r="Q282" s="195"/>
      <c r="R282" s="196">
        <f>SUM(R283:R286)</f>
        <v>0.038607000000000002</v>
      </c>
      <c r="S282" s="195"/>
      <c r="T282" s="197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98" t="s">
        <v>76</v>
      </c>
      <c r="AT282" s="199" t="s">
        <v>70</v>
      </c>
      <c r="AU282" s="199" t="s">
        <v>76</v>
      </c>
      <c r="AY282" s="198" t="s">
        <v>114</v>
      </c>
      <c r="BK282" s="200">
        <f>SUM(BK283:BK286)</f>
        <v>0</v>
      </c>
    </row>
    <row r="283" s="2" customFormat="1" ht="16.5" customHeight="1">
      <c r="A283" s="40"/>
      <c r="B283" s="41"/>
      <c r="C283" s="203" t="s">
        <v>496</v>
      </c>
      <c r="D283" s="203" t="s">
        <v>118</v>
      </c>
      <c r="E283" s="204" t="s">
        <v>497</v>
      </c>
      <c r="F283" s="205" t="s">
        <v>498</v>
      </c>
      <c r="G283" s="206" t="s">
        <v>319</v>
      </c>
      <c r="H283" s="207">
        <v>37.850000000000001</v>
      </c>
      <c r="I283" s="208"/>
      <c r="J283" s="209">
        <f>ROUND(I283*H283,2)</f>
        <v>0</v>
      </c>
      <c r="K283" s="205" t="s">
        <v>122</v>
      </c>
      <c r="L283" s="46"/>
      <c r="M283" s="210" t="s">
        <v>19</v>
      </c>
      <c r="N283" s="211" t="s">
        <v>42</v>
      </c>
      <c r="O283" s="86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4" t="s">
        <v>117</v>
      </c>
      <c r="AT283" s="214" t="s">
        <v>118</v>
      </c>
      <c r="AU283" s="214" t="s">
        <v>81</v>
      </c>
      <c r="AY283" s="19" t="s">
        <v>114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9" t="s">
        <v>76</v>
      </c>
      <c r="BK283" s="215">
        <f>ROUND(I283*H283,2)</f>
        <v>0</v>
      </c>
      <c r="BL283" s="19" t="s">
        <v>117</v>
      </c>
      <c r="BM283" s="214" t="s">
        <v>499</v>
      </c>
    </row>
    <row r="284" s="2" customFormat="1">
      <c r="A284" s="40"/>
      <c r="B284" s="41"/>
      <c r="C284" s="42"/>
      <c r="D284" s="216" t="s">
        <v>125</v>
      </c>
      <c r="E284" s="42"/>
      <c r="F284" s="217" t="s">
        <v>500</v>
      </c>
      <c r="G284" s="42"/>
      <c r="H284" s="42"/>
      <c r="I284" s="218"/>
      <c r="J284" s="42"/>
      <c r="K284" s="42"/>
      <c r="L284" s="46"/>
      <c r="M284" s="219"/>
      <c r="N284" s="220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125</v>
      </c>
      <c r="AU284" s="19" t="s">
        <v>81</v>
      </c>
    </row>
    <row r="285" s="2" customFormat="1" ht="16.5" customHeight="1">
      <c r="A285" s="40"/>
      <c r="B285" s="41"/>
      <c r="C285" s="260" t="s">
        <v>501</v>
      </c>
      <c r="D285" s="260" t="s">
        <v>254</v>
      </c>
      <c r="E285" s="261" t="s">
        <v>502</v>
      </c>
      <c r="F285" s="262" t="s">
        <v>503</v>
      </c>
      <c r="G285" s="263" t="s">
        <v>319</v>
      </c>
      <c r="H285" s="264">
        <v>38.606999999999999</v>
      </c>
      <c r="I285" s="265"/>
      <c r="J285" s="266">
        <f>ROUND(I285*H285,2)</f>
        <v>0</v>
      </c>
      <c r="K285" s="262" t="s">
        <v>122</v>
      </c>
      <c r="L285" s="267"/>
      <c r="M285" s="268" t="s">
        <v>19</v>
      </c>
      <c r="N285" s="269" t="s">
        <v>42</v>
      </c>
      <c r="O285" s="86"/>
      <c r="P285" s="212">
        <f>O285*H285</f>
        <v>0</v>
      </c>
      <c r="Q285" s="212">
        <v>0.001</v>
      </c>
      <c r="R285" s="212">
        <f>Q285*H285</f>
        <v>0.038607000000000002</v>
      </c>
      <c r="S285" s="212">
        <v>0</v>
      </c>
      <c r="T285" s="213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4" t="s">
        <v>212</v>
      </c>
      <c r="AT285" s="214" t="s">
        <v>254</v>
      </c>
      <c r="AU285" s="214" t="s">
        <v>81</v>
      </c>
      <c r="AY285" s="19" t="s">
        <v>114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9" t="s">
        <v>76</v>
      </c>
      <c r="BK285" s="215">
        <f>ROUND(I285*H285,2)</f>
        <v>0</v>
      </c>
      <c r="BL285" s="19" t="s">
        <v>117</v>
      </c>
      <c r="BM285" s="214" t="s">
        <v>504</v>
      </c>
    </row>
    <row r="286" s="14" customFormat="1">
      <c r="A286" s="14"/>
      <c r="B286" s="238"/>
      <c r="C286" s="239"/>
      <c r="D286" s="229" t="s">
        <v>191</v>
      </c>
      <c r="E286" s="239"/>
      <c r="F286" s="241" t="s">
        <v>505</v>
      </c>
      <c r="G286" s="239"/>
      <c r="H286" s="242">
        <v>38.606999999999999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8" t="s">
        <v>191</v>
      </c>
      <c r="AU286" s="248" t="s">
        <v>81</v>
      </c>
      <c r="AV286" s="14" t="s">
        <v>81</v>
      </c>
      <c r="AW286" s="14" t="s">
        <v>4</v>
      </c>
      <c r="AX286" s="14" t="s">
        <v>76</v>
      </c>
      <c r="AY286" s="248" t="s">
        <v>114</v>
      </c>
    </row>
    <row r="287" s="12" customFormat="1" ht="22.8" customHeight="1">
      <c r="A287" s="12"/>
      <c r="B287" s="187"/>
      <c r="C287" s="188"/>
      <c r="D287" s="189" t="s">
        <v>70</v>
      </c>
      <c r="E287" s="201" t="s">
        <v>506</v>
      </c>
      <c r="F287" s="201" t="s">
        <v>507</v>
      </c>
      <c r="G287" s="188"/>
      <c r="H287" s="188"/>
      <c r="I287" s="191"/>
      <c r="J287" s="202">
        <f>BK287</f>
        <v>0</v>
      </c>
      <c r="K287" s="188"/>
      <c r="L287" s="193"/>
      <c r="M287" s="194"/>
      <c r="N287" s="195"/>
      <c r="O287" s="195"/>
      <c r="P287" s="196">
        <f>SUM(P288:P295)</f>
        <v>0</v>
      </c>
      <c r="Q287" s="195"/>
      <c r="R287" s="196">
        <f>SUM(R288:R295)</f>
        <v>0</v>
      </c>
      <c r="S287" s="195"/>
      <c r="T287" s="197">
        <f>SUM(T288:T295)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98" t="s">
        <v>76</v>
      </c>
      <c r="AT287" s="199" t="s">
        <v>70</v>
      </c>
      <c r="AU287" s="199" t="s">
        <v>76</v>
      </c>
      <c r="AY287" s="198" t="s">
        <v>114</v>
      </c>
      <c r="BK287" s="200">
        <f>SUM(BK288:BK295)</f>
        <v>0</v>
      </c>
    </row>
    <row r="288" s="2" customFormat="1" ht="24.15" customHeight="1">
      <c r="A288" s="40"/>
      <c r="B288" s="41"/>
      <c r="C288" s="203" t="s">
        <v>508</v>
      </c>
      <c r="D288" s="203" t="s">
        <v>118</v>
      </c>
      <c r="E288" s="204" t="s">
        <v>509</v>
      </c>
      <c r="F288" s="205" t="s">
        <v>510</v>
      </c>
      <c r="G288" s="206" t="s">
        <v>238</v>
      </c>
      <c r="H288" s="207">
        <v>42.929000000000002</v>
      </c>
      <c r="I288" s="208"/>
      <c r="J288" s="209">
        <f>ROUND(I288*H288,2)</f>
        <v>0</v>
      </c>
      <c r="K288" s="205" t="s">
        <v>122</v>
      </c>
      <c r="L288" s="46"/>
      <c r="M288" s="210" t="s">
        <v>19</v>
      </c>
      <c r="N288" s="211" t="s">
        <v>42</v>
      </c>
      <c r="O288" s="86"/>
      <c r="P288" s="212">
        <f>O288*H288</f>
        <v>0</v>
      </c>
      <c r="Q288" s="212">
        <v>0</v>
      </c>
      <c r="R288" s="212">
        <f>Q288*H288</f>
        <v>0</v>
      </c>
      <c r="S288" s="212">
        <v>0</v>
      </c>
      <c r="T288" s="213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4" t="s">
        <v>117</v>
      </c>
      <c r="AT288" s="214" t="s">
        <v>118</v>
      </c>
      <c r="AU288" s="214" t="s">
        <v>81</v>
      </c>
      <c r="AY288" s="19" t="s">
        <v>114</v>
      </c>
      <c r="BE288" s="215">
        <f>IF(N288="základní",J288,0)</f>
        <v>0</v>
      </c>
      <c r="BF288" s="215">
        <f>IF(N288="snížená",J288,0)</f>
        <v>0</v>
      </c>
      <c r="BG288" s="215">
        <f>IF(N288="zákl. přenesená",J288,0)</f>
        <v>0</v>
      </c>
      <c r="BH288" s="215">
        <f>IF(N288="sníž. přenesená",J288,0)</f>
        <v>0</v>
      </c>
      <c r="BI288" s="215">
        <f>IF(N288="nulová",J288,0)</f>
        <v>0</v>
      </c>
      <c r="BJ288" s="19" t="s">
        <v>76</v>
      </c>
      <c r="BK288" s="215">
        <f>ROUND(I288*H288,2)</f>
        <v>0</v>
      </c>
      <c r="BL288" s="19" t="s">
        <v>117</v>
      </c>
      <c r="BM288" s="214" t="s">
        <v>511</v>
      </c>
    </row>
    <row r="289" s="2" customFormat="1">
      <c r="A289" s="40"/>
      <c r="B289" s="41"/>
      <c r="C289" s="42"/>
      <c r="D289" s="216" t="s">
        <v>125</v>
      </c>
      <c r="E289" s="42"/>
      <c r="F289" s="217" t="s">
        <v>512</v>
      </c>
      <c r="G289" s="42"/>
      <c r="H289" s="42"/>
      <c r="I289" s="218"/>
      <c r="J289" s="42"/>
      <c r="K289" s="42"/>
      <c r="L289" s="46"/>
      <c r="M289" s="219"/>
      <c r="N289" s="220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125</v>
      </c>
      <c r="AU289" s="19" t="s">
        <v>81</v>
      </c>
    </row>
    <row r="290" s="2" customFormat="1" ht="16.5" customHeight="1">
      <c r="A290" s="40"/>
      <c r="B290" s="41"/>
      <c r="C290" s="203" t="s">
        <v>513</v>
      </c>
      <c r="D290" s="203" t="s">
        <v>118</v>
      </c>
      <c r="E290" s="204" t="s">
        <v>514</v>
      </c>
      <c r="F290" s="205" t="s">
        <v>515</v>
      </c>
      <c r="G290" s="206" t="s">
        <v>238</v>
      </c>
      <c r="H290" s="207">
        <v>2</v>
      </c>
      <c r="I290" s="208"/>
      <c r="J290" s="209">
        <f>ROUND(I290*H290,2)</f>
        <v>0</v>
      </c>
      <c r="K290" s="205" t="s">
        <v>19</v>
      </c>
      <c r="L290" s="46"/>
      <c r="M290" s="210" t="s">
        <v>19</v>
      </c>
      <c r="N290" s="211" t="s">
        <v>42</v>
      </c>
      <c r="O290" s="86"/>
      <c r="P290" s="212">
        <f>O290*H290</f>
        <v>0</v>
      </c>
      <c r="Q290" s="212">
        <v>0</v>
      </c>
      <c r="R290" s="212">
        <f>Q290*H290</f>
        <v>0</v>
      </c>
      <c r="S290" s="212">
        <v>0</v>
      </c>
      <c r="T290" s="213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4" t="s">
        <v>117</v>
      </c>
      <c r="AT290" s="214" t="s">
        <v>118</v>
      </c>
      <c r="AU290" s="214" t="s">
        <v>81</v>
      </c>
      <c r="AY290" s="19" t="s">
        <v>114</v>
      </c>
      <c r="BE290" s="215">
        <f>IF(N290="základní",J290,0)</f>
        <v>0</v>
      </c>
      <c r="BF290" s="215">
        <f>IF(N290="snížená",J290,0)</f>
        <v>0</v>
      </c>
      <c r="BG290" s="215">
        <f>IF(N290="zákl. přenesená",J290,0)</f>
        <v>0</v>
      </c>
      <c r="BH290" s="215">
        <f>IF(N290="sníž. přenesená",J290,0)</f>
        <v>0</v>
      </c>
      <c r="BI290" s="215">
        <f>IF(N290="nulová",J290,0)</f>
        <v>0</v>
      </c>
      <c r="BJ290" s="19" t="s">
        <v>76</v>
      </c>
      <c r="BK290" s="215">
        <f>ROUND(I290*H290,2)</f>
        <v>0</v>
      </c>
      <c r="BL290" s="19" t="s">
        <v>117</v>
      </c>
      <c r="BM290" s="214" t="s">
        <v>516</v>
      </c>
    </row>
    <row r="291" s="2" customFormat="1" ht="21.75" customHeight="1">
      <c r="A291" s="40"/>
      <c r="B291" s="41"/>
      <c r="C291" s="203" t="s">
        <v>517</v>
      </c>
      <c r="D291" s="203" t="s">
        <v>118</v>
      </c>
      <c r="E291" s="204" t="s">
        <v>518</v>
      </c>
      <c r="F291" s="205" t="s">
        <v>519</v>
      </c>
      <c r="G291" s="206" t="s">
        <v>238</v>
      </c>
      <c r="H291" s="207">
        <v>32.103000000000002</v>
      </c>
      <c r="I291" s="208"/>
      <c r="J291" s="209">
        <f>ROUND(I291*H291,2)</f>
        <v>0</v>
      </c>
      <c r="K291" s="205" t="s">
        <v>122</v>
      </c>
      <c r="L291" s="46"/>
      <c r="M291" s="210" t="s">
        <v>19</v>
      </c>
      <c r="N291" s="211" t="s">
        <v>42</v>
      </c>
      <c r="O291" s="86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4" t="s">
        <v>117</v>
      </c>
      <c r="AT291" s="214" t="s">
        <v>118</v>
      </c>
      <c r="AU291" s="214" t="s">
        <v>81</v>
      </c>
      <c r="AY291" s="19" t="s">
        <v>114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9" t="s">
        <v>76</v>
      </c>
      <c r="BK291" s="215">
        <f>ROUND(I291*H291,2)</f>
        <v>0</v>
      </c>
      <c r="BL291" s="19" t="s">
        <v>117</v>
      </c>
      <c r="BM291" s="214" t="s">
        <v>520</v>
      </c>
    </row>
    <row r="292" s="2" customFormat="1">
      <c r="A292" s="40"/>
      <c r="B292" s="41"/>
      <c r="C292" s="42"/>
      <c r="D292" s="216" t="s">
        <v>125</v>
      </c>
      <c r="E292" s="42"/>
      <c r="F292" s="217" t="s">
        <v>521</v>
      </c>
      <c r="G292" s="42"/>
      <c r="H292" s="42"/>
      <c r="I292" s="218"/>
      <c r="J292" s="42"/>
      <c r="K292" s="42"/>
      <c r="L292" s="46"/>
      <c r="M292" s="219"/>
      <c r="N292" s="220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125</v>
      </c>
      <c r="AU292" s="19" t="s">
        <v>81</v>
      </c>
    </row>
    <row r="293" s="2" customFormat="1" ht="24.15" customHeight="1">
      <c r="A293" s="40"/>
      <c r="B293" s="41"/>
      <c r="C293" s="203" t="s">
        <v>522</v>
      </c>
      <c r="D293" s="203" t="s">
        <v>118</v>
      </c>
      <c r="E293" s="204" t="s">
        <v>523</v>
      </c>
      <c r="F293" s="205" t="s">
        <v>524</v>
      </c>
      <c r="G293" s="206" t="s">
        <v>238</v>
      </c>
      <c r="H293" s="207">
        <v>385.23599999999999</v>
      </c>
      <c r="I293" s="208"/>
      <c r="J293" s="209">
        <f>ROUND(I293*H293,2)</f>
        <v>0</v>
      </c>
      <c r="K293" s="205" t="s">
        <v>122</v>
      </c>
      <c r="L293" s="46"/>
      <c r="M293" s="210" t="s">
        <v>19</v>
      </c>
      <c r="N293" s="211" t="s">
        <v>42</v>
      </c>
      <c r="O293" s="86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4" t="s">
        <v>117</v>
      </c>
      <c r="AT293" s="214" t="s">
        <v>118</v>
      </c>
      <c r="AU293" s="214" t="s">
        <v>81</v>
      </c>
      <c r="AY293" s="19" t="s">
        <v>114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9" t="s">
        <v>76</v>
      </c>
      <c r="BK293" s="215">
        <f>ROUND(I293*H293,2)</f>
        <v>0</v>
      </c>
      <c r="BL293" s="19" t="s">
        <v>117</v>
      </c>
      <c r="BM293" s="214" t="s">
        <v>525</v>
      </c>
    </row>
    <row r="294" s="2" customFormat="1">
      <c r="A294" s="40"/>
      <c r="B294" s="41"/>
      <c r="C294" s="42"/>
      <c r="D294" s="216" t="s">
        <v>125</v>
      </c>
      <c r="E294" s="42"/>
      <c r="F294" s="217" t="s">
        <v>526</v>
      </c>
      <c r="G294" s="42"/>
      <c r="H294" s="42"/>
      <c r="I294" s="218"/>
      <c r="J294" s="42"/>
      <c r="K294" s="42"/>
      <c r="L294" s="46"/>
      <c r="M294" s="219"/>
      <c r="N294" s="220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125</v>
      </c>
      <c r="AU294" s="19" t="s">
        <v>81</v>
      </c>
    </row>
    <row r="295" s="14" customFormat="1">
      <c r="A295" s="14"/>
      <c r="B295" s="238"/>
      <c r="C295" s="239"/>
      <c r="D295" s="229" t="s">
        <v>191</v>
      </c>
      <c r="E295" s="239"/>
      <c r="F295" s="241" t="s">
        <v>527</v>
      </c>
      <c r="G295" s="239"/>
      <c r="H295" s="242">
        <v>385.23599999999999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8" t="s">
        <v>191</v>
      </c>
      <c r="AU295" s="248" t="s">
        <v>81</v>
      </c>
      <c r="AV295" s="14" t="s">
        <v>81</v>
      </c>
      <c r="AW295" s="14" t="s">
        <v>4</v>
      </c>
      <c r="AX295" s="14" t="s">
        <v>76</v>
      </c>
      <c r="AY295" s="248" t="s">
        <v>114</v>
      </c>
    </row>
    <row r="296" s="12" customFormat="1" ht="22.8" customHeight="1">
      <c r="A296" s="12"/>
      <c r="B296" s="187"/>
      <c r="C296" s="188"/>
      <c r="D296" s="189" t="s">
        <v>70</v>
      </c>
      <c r="E296" s="201" t="s">
        <v>528</v>
      </c>
      <c r="F296" s="201" t="s">
        <v>529</v>
      </c>
      <c r="G296" s="188"/>
      <c r="H296" s="188"/>
      <c r="I296" s="191"/>
      <c r="J296" s="202">
        <f>BK296</f>
        <v>0</v>
      </c>
      <c r="K296" s="188"/>
      <c r="L296" s="193"/>
      <c r="M296" s="194"/>
      <c r="N296" s="195"/>
      <c r="O296" s="195"/>
      <c r="P296" s="196">
        <f>SUM(P297:P298)</f>
        <v>0</v>
      </c>
      <c r="Q296" s="195"/>
      <c r="R296" s="196">
        <f>SUM(R297:R298)</f>
        <v>0</v>
      </c>
      <c r="S296" s="195"/>
      <c r="T296" s="197">
        <f>SUM(T297:T298)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98" t="s">
        <v>76</v>
      </c>
      <c r="AT296" s="199" t="s">
        <v>70</v>
      </c>
      <c r="AU296" s="199" t="s">
        <v>76</v>
      </c>
      <c r="AY296" s="198" t="s">
        <v>114</v>
      </c>
      <c r="BK296" s="200">
        <f>SUM(BK297:BK298)</f>
        <v>0</v>
      </c>
    </row>
    <row r="297" s="2" customFormat="1" ht="24.15" customHeight="1">
      <c r="A297" s="40"/>
      <c r="B297" s="41"/>
      <c r="C297" s="203" t="s">
        <v>530</v>
      </c>
      <c r="D297" s="203" t="s">
        <v>118</v>
      </c>
      <c r="E297" s="204" t="s">
        <v>531</v>
      </c>
      <c r="F297" s="205" t="s">
        <v>532</v>
      </c>
      <c r="G297" s="206" t="s">
        <v>238</v>
      </c>
      <c r="H297" s="207">
        <v>290.23700000000002</v>
      </c>
      <c r="I297" s="208"/>
      <c r="J297" s="209">
        <f>ROUND(I297*H297,2)</f>
        <v>0</v>
      </c>
      <c r="K297" s="205" t="s">
        <v>122</v>
      </c>
      <c r="L297" s="46"/>
      <c r="M297" s="210" t="s">
        <v>19</v>
      </c>
      <c r="N297" s="211" t="s">
        <v>42</v>
      </c>
      <c r="O297" s="86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4" t="s">
        <v>117</v>
      </c>
      <c r="AT297" s="214" t="s">
        <v>118</v>
      </c>
      <c r="AU297" s="214" t="s">
        <v>81</v>
      </c>
      <c r="AY297" s="19" t="s">
        <v>114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9" t="s">
        <v>76</v>
      </c>
      <c r="BK297" s="215">
        <f>ROUND(I297*H297,2)</f>
        <v>0</v>
      </c>
      <c r="BL297" s="19" t="s">
        <v>117</v>
      </c>
      <c r="BM297" s="214" t="s">
        <v>533</v>
      </c>
    </row>
    <row r="298" s="2" customFormat="1">
      <c r="A298" s="40"/>
      <c r="B298" s="41"/>
      <c r="C298" s="42"/>
      <c r="D298" s="216" t="s">
        <v>125</v>
      </c>
      <c r="E298" s="42"/>
      <c r="F298" s="217" t="s">
        <v>534</v>
      </c>
      <c r="G298" s="42"/>
      <c r="H298" s="42"/>
      <c r="I298" s="218"/>
      <c r="J298" s="42"/>
      <c r="K298" s="42"/>
      <c r="L298" s="46"/>
      <c r="M298" s="219"/>
      <c r="N298" s="220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125</v>
      </c>
      <c r="AU298" s="19" t="s">
        <v>81</v>
      </c>
    </row>
    <row r="299" s="12" customFormat="1" ht="25.92" customHeight="1">
      <c r="A299" s="12"/>
      <c r="B299" s="187"/>
      <c r="C299" s="188"/>
      <c r="D299" s="189" t="s">
        <v>70</v>
      </c>
      <c r="E299" s="190" t="s">
        <v>535</v>
      </c>
      <c r="F299" s="190" t="s">
        <v>536</v>
      </c>
      <c r="G299" s="188"/>
      <c r="H299" s="188"/>
      <c r="I299" s="191"/>
      <c r="J299" s="192">
        <f>BK299</f>
        <v>0</v>
      </c>
      <c r="K299" s="188"/>
      <c r="L299" s="193"/>
      <c r="M299" s="194"/>
      <c r="N299" s="195"/>
      <c r="O299" s="195"/>
      <c r="P299" s="196">
        <f>P300+P302+P304+P329+P343+P361</f>
        <v>0</v>
      </c>
      <c r="Q299" s="195"/>
      <c r="R299" s="196">
        <f>R300+R302+R304+R329+R343+R361</f>
        <v>4.4383253499999995</v>
      </c>
      <c r="S299" s="195"/>
      <c r="T299" s="197">
        <f>T300+T302+T304+T329+T343+T361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98" t="s">
        <v>81</v>
      </c>
      <c r="AT299" s="199" t="s">
        <v>70</v>
      </c>
      <c r="AU299" s="199" t="s">
        <v>71</v>
      </c>
      <c r="AY299" s="198" t="s">
        <v>114</v>
      </c>
      <c r="BK299" s="200">
        <f>BK300+BK302+BK304+BK329+BK343+BK361</f>
        <v>0</v>
      </c>
    </row>
    <row r="300" s="12" customFormat="1" ht="22.8" customHeight="1">
      <c r="A300" s="12"/>
      <c r="B300" s="187"/>
      <c r="C300" s="188"/>
      <c r="D300" s="189" t="s">
        <v>70</v>
      </c>
      <c r="E300" s="201" t="s">
        <v>537</v>
      </c>
      <c r="F300" s="201" t="s">
        <v>538</v>
      </c>
      <c r="G300" s="188"/>
      <c r="H300" s="188"/>
      <c r="I300" s="191"/>
      <c r="J300" s="202">
        <f>BK300</f>
        <v>0</v>
      </c>
      <c r="K300" s="188"/>
      <c r="L300" s="193"/>
      <c r="M300" s="194"/>
      <c r="N300" s="195"/>
      <c r="O300" s="195"/>
      <c r="P300" s="196">
        <f>P301</f>
        <v>0</v>
      </c>
      <c r="Q300" s="195"/>
      <c r="R300" s="196">
        <f>R301</f>
        <v>0</v>
      </c>
      <c r="S300" s="195"/>
      <c r="T300" s="197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98" t="s">
        <v>81</v>
      </c>
      <c r="AT300" s="199" t="s">
        <v>70</v>
      </c>
      <c r="AU300" s="199" t="s">
        <v>76</v>
      </c>
      <c r="AY300" s="198" t="s">
        <v>114</v>
      </c>
      <c r="BK300" s="200">
        <f>BK301</f>
        <v>0</v>
      </c>
    </row>
    <row r="301" s="2" customFormat="1" ht="24.15" customHeight="1">
      <c r="A301" s="40"/>
      <c r="B301" s="41"/>
      <c r="C301" s="203" t="s">
        <v>539</v>
      </c>
      <c r="D301" s="203" t="s">
        <v>118</v>
      </c>
      <c r="E301" s="204" t="s">
        <v>540</v>
      </c>
      <c r="F301" s="205" t="s">
        <v>541</v>
      </c>
      <c r="G301" s="206" t="s">
        <v>174</v>
      </c>
      <c r="H301" s="207">
        <v>1</v>
      </c>
      <c r="I301" s="208"/>
      <c r="J301" s="209">
        <f>ROUND(I301*H301,2)</f>
        <v>0</v>
      </c>
      <c r="K301" s="205" t="s">
        <v>19</v>
      </c>
      <c r="L301" s="46"/>
      <c r="M301" s="210" t="s">
        <v>19</v>
      </c>
      <c r="N301" s="211" t="s">
        <v>42</v>
      </c>
      <c r="O301" s="86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4" t="s">
        <v>265</v>
      </c>
      <c r="AT301" s="214" t="s">
        <v>118</v>
      </c>
      <c r="AU301" s="214" t="s">
        <v>81</v>
      </c>
      <c r="AY301" s="19" t="s">
        <v>114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9" t="s">
        <v>76</v>
      </c>
      <c r="BK301" s="215">
        <f>ROUND(I301*H301,2)</f>
        <v>0</v>
      </c>
      <c r="BL301" s="19" t="s">
        <v>265</v>
      </c>
      <c r="BM301" s="214" t="s">
        <v>542</v>
      </c>
    </row>
    <row r="302" s="12" customFormat="1" ht="22.8" customHeight="1">
      <c r="A302" s="12"/>
      <c r="B302" s="187"/>
      <c r="C302" s="188"/>
      <c r="D302" s="189" t="s">
        <v>70</v>
      </c>
      <c r="E302" s="201" t="s">
        <v>543</v>
      </c>
      <c r="F302" s="201" t="s">
        <v>544</v>
      </c>
      <c r="G302" s="188"/>
      <c r="H302" s="188"/>
      <c r="I302" s="191"/>
      <c r="J302" s="202">
        <f>BK302</f>
        <v>0</v>
      </c>
      <c r="K302" s="188"/>
      <c r="L302" s="193"/>
      <c r="M302" s="194"/>
      <c r="N302" s="195"/>
      <c r="O302" s="195"/>
      <c r="P302" s="196">
        <f>P303</f>
        <v>0</v>
      </c>
      <c r="Q302" s="195"/>
      <c r="R302" s="196">
        <f>R303</f>
        <v>0</v>
      </c>
      <c r="S302" s="195"/>
      <c r="T302" s="197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8" t="s">
        <v>81</v>
      </c>
      <c r="AT302" s="199" t="s">
        <v>70</v>
      </c>
      <c r="AU302" s="199" t="s">
        <v>76</v>
      </c>
      <c r="AY302" s="198" t="s">
        <v>114</v>
      </c>
      <c r="BK302" s="200">
        <f>BK303</f>
        <v>0</v>
      </c>
    </row>
    <row r="303" s="2" customFormat="1" ht="21.75" customHeight="1">
      <c r="A303" s="40"/>
      <c r="B303" s="41"/>
      <c r="C303" s="203" t="s">
        <v>545</v>
      </c>
      <c r="D303" s="203" t="s">
        <v>118</v>
      </c>
      <c r="E303" s="204" t="s">
        <v>546</v>
      </c>
      <c r="F303" s="205" t="s">
        <v>547</v>
      </c>
      <c r="G303" s="206" t="s">
        <v>174</v>
      </c>
      <c r="H303" s="207">
        <v>1</v>
      </c>
      <c r="I303" s="208"/>
      <c r="J303" s="209">
        <f>ROUND(I303*H303,2)</f>
        <v>0</v>
      </c>
      <c r="K303" s="205" t="s">
        <v>19</v>
      </c>
      <c r="L303" s="46"/>
      <c r="M303" s="210" t="s">
        <v>19</v>
      </c>
      <c r="N303" s="211" t="s">
        <v>42</v>
      </c>
      <c r="O303" s="86"/>
      <c r="P303" s="212">
        <f>O303*H303</f>
        <v>0</v>
      </c>
      <c r="Q303" s="212">
        <v>0</v>
      </c>
      <c r="R303" s="212">
        <f>Q303*H303</f>
        <v>0</v>
      </c>
      <c r="S303" s="212">
        <v>0</v>
      </c>
      <c r="T303" s="213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4" t="s">
        <v>265</v>
      </c>
      <c r="AT303" s="214" t="s">
        <v>118</v>
      </c>
      <c r="AU303" s="214" t="s">
        <v>81</v>
      </c>
      <c r="AY303" s="19" t="s">
        <v>114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9" t="s">
        <v>76</v>
      </c>
      <c r="BK303" s="215">
        <f>ROUND(I303*H303,2)</f>
        <v>0</v>
      </c>
      <c r="BL303" s="19" t="s">
        <v>265</v>
      </c>
      <c r="BM303" s="214" t="s">
        <v>548</v>
      </c>
    </row>
    <row r="304" s="12" customFormat="1" ht="22.8" customHeight="1">
      <c r="A304" s="12"/>
      <c r="B304" s="187"/>
      <c r="C304" s="188"/>
      <c r="D304" s="189" t="s">
        <v>70</v>
      </c>
      <c r="E304" s="201" t="s">
        <v>549</v>
      </c>
      <c r="F304" s="201" t="s">
        <v>550</v>
      </c>
      <c r="G304" s="188"/>
      <c r="H304" s="188"/>
      <c r="I304" s="191"/>
      <c r="J304" s="202">
        <f>BK304</f>
        <v>0</v>
      </c>
      <c r="K304" s="188"/>
      <c r="L304" s="193"/>
      <c r="M304" s="194"/>
      <c r="N304" s="195"/>
      <c r="O304" s="195"/>
      <c r="P304" s="196">
        <f>SUM(P305:P328)</f>
        <v>0</v>
      </c>
      <c r="Q304" s="195"/>
      <c r="R304" s="196">
        <f>SUM(R305:R328)</f>
        <v>0.041613200000000003</v>
      </c>
      <c r="S304" s="195"/>
      <c r="T304" s="197">
        <f>SUM(T305:T328)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98" t="s">
        <v>81</v>
      </c>
      <c r="AT304" s="199" t="s">
        <v>70</v>
      </c>
      <c r="AU304" s="199" t="s">
        <v>76</v>
      </c>
      <c r="AY304" s="198" t="s">
        <v>114</v>
      </c>
      <c r="BK304" s="200">
        <f>SUM(BK305:BK328)</f>
        <v>0</v>
      </c>
    </row>
    <row r="305" s="2" customFormat="1" ht="24.15" customHeight="1">
      <c r="A305" s="40"/>
      <c r="B305" s="41"/>
      <c r="C305" s="203" t="s">
        <v>551</v>
      </c>
      <c r="D305" s="203" t="s">
        <v>118</v>
      </c>
      <c r="E305" s="204" t="s">
        <v>552</v>
      </c>
      <c r="F305" s="205" t="s">
        <v>553</v>
      </c>
      <c r="G305" s="206" t="s">
        <v>319</v>
      </c>
      <c r="H305" s="207">
        <v>24</v>
      </c>
      <c r="I305" s="208"/>
      <c r="J305" s="209">
        <f>ROUND(I305*H305,2)</f>
        <v>0</v>
      </c>
      <c r="K305" s="205" t="s">
        <v>122</v>
      </c>
      <c r="L305" s="46"/>
      <c r="M305" s="210" t="s">
        <v>19</v>
      </c>
      <c r="N305" s="211" t="s">
        <v>42</v>
      </c>
      <c r="O305" s="86"/>
      <c r="P305" s="212">
        <f>O305*H305</f>
        <v>0</v>
      </c>
      <c r="Q305" s="212">
        <v>0</v>
      </c>
      <c r="R305" s="212">
        <f>Q305*H305</f>
        <v>0</v>
      </c>
      <c r="S305" s="212">
        <v>0</v>
      </c>
      <c r="T305" s="213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4" t="s">
        <v>265</v>
      </c>
      <c r="AT305" s="214" t="s">
        <v>118</v>
      </c>
      <c r="AU305" s="214" t="s">
        <v>81</v>
      </c>
      <c r="AY305" s="19" t="s">
        <v>114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9" t="s">
        <v>76</v>
      </c>
      <c r="BK305" s="215">
        <f>ROUND(I305*H305,2)</f>
        <v>0</v>
      </c>
      <c r="BL305" s="19" t="s">
        <v>265</v>
      </c>
      <c r="BM305" s="214" t="s">
        <v>554</v>
      </c>
    </row>
    <row r="306" s="2" customFormat="1">
      <c r="A306" s="40"/>
      <c r="B306" s="41"/>
      <c r="C306" s="42"/>
      <c r="D306" s="216" t="s">
        <v>125</v>
      </c>
      <c r="E306" s="42"/>
      <c r="F306" s="217" t="s">
        <v>555</v>
      </c>
      <c r="G306" s="42"/>
      <c r="H306" s="42"/>
      <c r="I306" s="218"/>
      <c r="J306" s="42"/>
      <c r="K306" s="42"/>
      <c r="L306" s="46"/>
      <c r="M306" s="219"/>
      <c r="N306" s="220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125</v>
      </c>
      <c r="AU306" s="19" t="s">
        <v>81</v>
      </c>
    </row>
    <row r="307" s="2" customFormat="1" ht="16.5" customHeight="1">
      <c r="A307" s="40"/>
      <c r="B307" s="41"/>
      <c r="C307" s="260" t="s">
        <v>556</v>
      </c>
      <c r="D307" s="260" t="s">
        <v>254</v>
      </c>
      <c r="E307" s="261" t="s">
        <v>557</v>
      </c>
      <c r="F307" s="262" t="s">
        <v>558</v>
      </c>
      <c r="G307" s="263" t="s">
        <v>319</v>
      </c>
      <c r="H307" s="264">
        <v>27.600000000000001</v>
      </c>
      <c r="I307" s="265"/>
      <c r="J307" s="266">
        <f>ROUND(I307*H307,2)</f>
        <v>0</v>
      </c>
      <c r="K307" s="262" t="s">
        <v>122</v>
      </c>
      <c r="L307" s="267"/>
      <c r="M307" s="268" t="s">
        <v>19</v>
      </c>
      <c r="N307" s="269" t="s">
        <v>42</v>
      </c>
      <c r="O307" s="86"/>
      <c r="P307" s="212">
        <f>O307*H307</f>
        <v>0</v>
      </c>
      <c r="Q307" s="212">
        <v>0.00017000000000000001</v>
      </c>
      <c r="R307" s="212">
        <f>Q307*H307</f>
        <v>0.0046920000000000009</v>
      </c>
      <c r="S307" s="212">
        <v>0</v>
      </c>
      <c r="T307" s="213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4" t="s">
        <v>367</v>
      </c>
      <c r="AT307" s="214" t="s">
        <v>254</v>
      </c>
      <c r="AU307" s="214" t="s">
        <v>81</v>
      </c>
      <c r="AY307" s="19" t="s">
        <v>114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19" t="s">
        <v>76</v>
      </c>
      <c r="BK307" s="215">
        <f>ROUND(I307*H307,2)</f>
        <v>0</v>
      </c>
      <c r="BL307" s="19" t="s">
        <v>265</v>
      </c>
      <c r="BM307" s="214" t="s">
        <v>559</v>
      </c>
    </row>
    <row r="308" s="14" customFormat="1">
      <c r="A308" s="14"/>
      <c r="B308" s="238"/>
      <c r="C308" s="239"/>
      <c r="D308" s="229" t="s">
        <v>191</v>
      </c>
      <c r="E308" s="239"/>
      <c r="F308" s="241" t="s">
        <v>560</v>
      </c>
      <c r="G308" s="239"/>
      <c r="H308" s="242">
        <v>27.600000000000001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8" t="s">
        <v>191</v>
      </c>
      <c r="AU308" s="248" t="s">
        <v>81</v>
      </c>
      <c r="AV308" s="14" t="s">
        <v>81</v>
      </c>
      <c r="AW308" s="14" t="s">
        <v>4</v>
      </c>
      <c r="AX308" s="14" t="s">
        <v>76</v>
      </c>
      <c r="AY308" s="248" t="s">
        <v>114</v>
      </c>
    </row>
    <row r="309" s="2" customFormat="1" ht="16.5" customHeight="1">
      <c r="A309" s="40"/>
      <c r="B309" s="41"/>
      <c r="C309" s="203" t="s">
        <v>561</v>
      </c>
      <c r="D309" s="203" t="s">
        <v>118</v>
      </c>
      <c r="E309" s="204" t="s">
        <v>562</v>
      </c>
      <c r="F309" s="205" t="s">
        <v>563</v>
      </c>
      <c r="G309" s="206" t="s">
        <v>174</v>
      </c>
      <c r="H309" s="207">
        <v>1</v>
      </c>
      <c r="I309" s="208"/>
      <c r="J309" s="209">
        <f>ROUND(I309*H309,2)</f>
        <v>0</v>
      </c>
      <c r="K309" s="205" t="s">
        <v>122</v>
      </c>
      <c r="L309" s="46"/>
      <c r="M309" s="210" t="s">
        <v>19</v>
      </c>
      <c r="N309" s="211" t="s">
        <v>42</v>
      </c>
      <c r="O309" s="86"/>
      <c r="P309" s="212">
        <f>O309*H309</f>
        <v>0</v>
      </c>
      <c r="Q309" s="212">
        <v>0</v>
      </c>
      <c r="R309" s="212">
        <f>Q309*H309</f>
        <v>0</v>
      </c>
      <c r="S309" s="212">
        <v>0</v>
      </c>
      <c r="T309" s="213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4" t="s">
        <v>265</v>
      </c>
      <c r="AT309" s="214" t="s">
        <v>118</v>
      </c>
      <c r="AU309" s="214" t="s">
        <v>81</v>
      </c>
      <c r="AY309" s="19" t="s">
        <v>114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9" t="s">
        <v>76</v>
      </c>
      <c r="BK309" s="215">
        <f>ROUND(I309*H309,2)</f>
        <v>0</v>
      </c>
      <c r="BL309" s="19" t="s">
        <v>265</v>
      </c>
      <c r="BM309" s="214" t="s">
        <v>564</v>
      </c>
    </row>
    <row r="310" s="2" customFormat="1">
      <c r="A310" s="40"/>
      <c r="B310" s="41"/>
      <c r="C310" s="42"/>
      <c r="D310" s="216" t="s">
        <v>125</v>
      </c>
      <c r="E310" s="42"/>
      <c r="F310" s="217" t="s">
        <v>565</v>
      </c>
      <c r="G310" s="42"/>
      <c r="H310" s="42"/>
      <c r="I310" s="218"/>
      <c r="J310" s="42"/>
      <c r="K310" s="42"/>
      <c r="L310" s="46"/>
      <c r="M310" s="219"/>
      <c r="N310" s="220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125</v>
      </c>
      <c r="AU310" s="19" t="s">
        <v>81</v>
      </c>
    </row>
    <row r="311" s="2" customFormat="1" ht="21.75" customHeight="1">
      <c r="A311" s="40"/>
      <c r="B311" s="41"/>
      <c r="C311" s="260" t="s">
        <v>566</v>
      </c>
      <c r="D311" s="260" t="s">
        <v>254</v>
      </c>
      <c r="E311" s="261" t="s">
        <v>567</v>
      </c>
      <c r="F311" s="262" t="s">
        <v>568</v>
      </c>
      <c r="G311" s="263" t="s">
        <v>174</v>
      </c>
      <c r="H311" s="264">
        <v>1</v>
      </c>
      <c r="I311" s="265"/>
      <c r="J311" s="266">
        <f>ROUND(I311*H311,2)</f>
        <v>0</v>
      </c>
      <c r="K311" s="262" t="s">
        <v>122</v>
      </c>
      <c r="L311" s="267"/>
      <c r="M311" s="268" t="s">
        <v>19</v>
      </c>
      <c r="N311" s="269" t="s">
        <v>42</v>
      </c>
      <c r="O311" s="86"/>
      <c r="P311" s="212">
        <f>O311*H311</f>
        <v>0</v>
      </c>
      <c r="Q311" s="212">
        <v>0.0050000000000000001</v>
      </c>
      <c r="R311" s="212">
        <f>Q311*H311</f>
        <v>0.0050000000000000001</v>
      </c>
      <c r="S311" s="212">
        <v>0</v>
      </c>
      <c r="T311" s="213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4" t="s">
        <v>367</v>
      </c>
      <c r="AT311" s="214" t="s">
        <v>254</v>
      </c>
      <c r="AU311" s="214" t="s">
        <v>81</v>
      </c>
      <c r="AY311" s="19" t="s">
        <v>114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9" t="s">
        <v>76</v>
      </c>
      <c r="BK311" s="215">
        <f>ROUND(I311*H311,2)</f>
        <v>0</v>
      </c>
      <c r="BL311" s="19" t="s">
        <v>265</v>
      </c>
      <c r="BM311" s="214" t="s">
        <v>569</v>
      </c>
    </row>
    <row r="312" s="2" customFormat="1" ht="24.15" customHeight="1">
      <c r="A312" s="40"/>
      <c r="B312" s="41"/>
      <c r="C312" s="203" t="s">
        <v>570</v>
      </c>
      <c r="D312" s="203" t="s">
        <v>118</v>
      </c>
      <c r="E312" s="204" t="s">
        <v>571</v>
      </c>
      <c r="F312" s="205" t="s">
        <v>572</v>
      </c>
      <c r="G312" s="206" t="s">
        <v>174</v>
      </c>
      <c r="H312" s="207">
        <v>2</v>
      </c>
      <c r="I312" s="208"/>
      <c r="J312" s="209">
        <f>ROUND(I312*H312,2)</f>
        <v>0</v>
      </c>
      <c r="K312" s="205" t="s">
        <v>122</v>
      </c>
      <c r="L312" s="46"/>
      <c r="M312" s="210" t="s">
        <v>19</v>
      </c>
      <c r="N312" s="211" t="s">
        <v>42</v>
      </c>
      <c r="O312" s="86"/>
      <c r="P312" s="212">
        <f>O312*H312</f>
        <v>0</v>
      </c>
      <c r="Q312" s="212">
        <v>0</v>
      </c>
      <c r="R312" s="212">
        <f>Q312*H312</f>
        <v>0</v>
      </c>
      <c r="S312" s="212">
        <v>0</v>
      </c>
      <c r="T312" s="213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4" t="s">
        <v>265</v>
      </c>
      <c r="AT312" s="214" t="s">
        <v>118</v>
      </c>
      <c r="AU312" s="214" t="s">
        <v>81</v>
      </c>
      <c r="AY312" s="19" t="s">
        <v>114</v>
      </c>
      <c r="BE312" s="215">
        <f>IF(N312="základní",J312,0)</f>
        <v>0</v>
      </c>
      <c r="BF312" s="215">
        <f>IF(N312="snížená",J312,0)</f>
        <v>0</v>
      </c>
      <c r="BG312" s="215">
        <f>IF(N312="zákl. přenesená",J312,0)</f>
        <v>0</v>
      </c>
      <c r="BH312" s="215">
        <f>IF(N312="sníž. přenesená",J312,0)</f>
        <v>0</v>
      </c>
      <c r="BI312" s="215">
        <f>IF(N312="nulová",J312,0)</f>
        <v>0</v>
      </c>
      <c r="BJ312" s="19" t="s">
        <v>76</v>
      </c>
      <c r="BK312" s="215">
        <f>ROUND(I312*H312,2)</f>
        <v>0</v>
      </c>
      <c r="BL312" s="19" t="s">
        <v>265</v>
      </c>
      <c r="BM312" s="214" t="s">
        <v>573</v>
      </c>
    </row>
    <row r="313" s="2" customFormat="1">
      <c r="A313" s="40"/>
      <c r="B313" s="41"/>
      <c r="C313" s="42"/>
      <c r="D313" s="216" t="s">
        <v>125</v>
      </c>
      <c r="E313" s="42"/>
      <c r="F313" s="217" t="s">
        <v>574</v>
      </c>
      <c r="G313" s="42"/>
      <c r="H313" s="42"/>
      <c r="I313" s="218"/>
      <c r="J313" s="42"/>
      <c r="K313" s="42"/>
      <c r="L313" s="46"/>
      <c r="M313" s="219"/>
      <c r="N313" s="220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125</v>
      </c>
      <c r="AU313" s="19" t="s">
        <v>81</v>
      </c>
    </row>
    <row r="314" s="2" customFormat="1" ht="16.5" customHeight="1">
      <c r="A314" s="40"/>
      <c r="B314" s="41"/>
      <c r="C314" s="260" t="s">
        <v>575</v>
      </c>
      <c r="D314" s="260" t="s">
        <v>254</v>
      </c>
      <c r="E314" s="261" t="s">
        <v>576</v>
      </c>
      <c r="F314" s="262" t="s">
        <v>577</v>
      </c>
      <c r="G314" s="263" t="s">
        <v>174</v>
      </c>
      <c r="H314" s="264">
        <v>2</v>
      </c>
      <c r="I314" s="265"/>
      <c r="J314" s="266">
        <f>ROUND(I314*H314,2)</f>
        <v>0</v>
      </c>
      <c r="K314" s="262" t="s">
        <v>122</v>
      </c>
      <c r="L314" s="267"/>
      <c r="M314" s="268" t="s">
        <v>19</v>
      </c>
      <c r="N314" s="269" t="s">
        <v>42</v>
      </c>
      <c r="O314" s="86"/>
      <c r="P314" s="212">
        <f>O314*H314</f>
        <v>0</v>
      </c>
      <c r="Q314" s="212">
        <v>0.00010000000000000001</v>
      </c>
      <c r="R314" s="212">
        <f>Q314*H314</f>
        <v>0.00020000000000000001</v>
      </c>
      <c r="S314" s="212">
        <v>0</v>
      </c>
      <c r="T314" s="213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4" t="s">
        <v>367</v>
      </c>
      <c r="AT314" s="214" t="s">
        <v>254</v>
      </c>
      <c r="AU314" s="214" t="s">
        <v>81</v>
      </c>
      <c r="AY314" s="19" t="s">
        <v>114</v>
      </c>
      <c r="BE314" s="215">
        <f>IF(N314="základní",J314,0)</f>
        <v>0</v>
      </c>
      <c r="BF314" s="215">
        <f>IF(N314="snížená",J314,0)</f>
        <v>0</v>
      </c>
      <c r="BG314" s="215">
        <f>IF(N314="zákl. přenesená",J314,0)</f>
        <v>0</v>
      </c>
      <c r="BH314" s="215">
        <f>IF(N314="sníž. přenesená",J314,0)</f>
        <v>0</v>
      </c>
      <c r="BI314" s="215">
        <f>IF(N314="nulová",J314,0)</f>
        <v>0</v>
      </c>
      <c r="BJ314" s="19" t="s">
        <v>76</v>
      </c>
      <c r="BK314" s="215">
        <f>ROUND(I314*H314,2)</f>
        <v>0</v>
      </c>
      <c r="BL314" s="19" t="s">
        <v>265</v>
      </c>
      <c r="BM314" s="214" t="s">
        <v>578</v>
      </c>
    </row>
    <row r="315" s="2" customFormat="1" ht="16.5" customHeight="1">
      <c r="A315" s="40"/>
      <c r="B315" s="41"/>
      <c r="C315" s="203" t="s">
        <v>579</v>
      </c>
      <c r="D315" s="203" t="s">
        <v>118</v>
      </c>
      <c r="E315" s="204" t="s">
        <v>580</v>
      </c>
      <c r="F315" s="205" t="s">
        <v>581</v>
      </c>
      <c r="G315" s="206" t="s">
        <v>174</v>
      </c>
      <c r="H315" s="207">
        <v>3</v>
      </c>
      <c r="I315" s="208"/>
      <c r="J315" s="209">
        <f>ROUND(I315*H315,2)</f>
        <v>0</v>
      </c>
      <c r="K315" s="205" t="s">
        <v>122</v>
      </c>
      <c r="L315" s="46"/>
      <c r="M315" s="210" t="s">
        <v>19</v>
      </c>
      <c r="N315" s="211" t="s">
        <v>42</v>
      </c>
      <c r="O315" s="86"/>
      <c r="P315" s="212">
        <f>O315*H315</f>
        <v>0</v>
      </c>
      <c r="Q315" s="212">
        <v>0</v>
      </c>
      <c r="R315" s="212">
        <f>Q315*H315</f>
        <v>0</v>
      </c>
      <c r="S315" s="212">
        <v>0</v>
      </c>
      <c r="T315" s="213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4" t="s">
        <v>265</v>
      </c>
      <c r="AT315" s="214" t="s">
        <v>118</v>
      </c>
      <c r="AU315" s="214" t="s">
        <v>81</v>
      </c>
      <c r="AY315" s="19" t="s">
        <v>114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9" t="s">
        <v>76</v>
      </c>
      <c r="BK315" s="215">
        <f>ROUND(I315*H315,2)</f>
        <v>0</v>
      </c>
      <c r="BL315" s="19" t="s">
        <v>265</v>
      </c>
      <c r="BM315" s="214" t="s">
        <v>582</v>
      </c>
    </row>
    <row r="316" s="2" customFormat="1">
      <c r="A316" s="40"/>
      <c r="B316" s="41"/>
      <c r="C316" s="42"/>
      <c r="D316" s="216" t="s">
        <v>125</v>
      </c>
      <c r="E316" s="42"/>
      <c r="F316" s="217" t="s">
        <v>583</v>
      </c>
      <c r="G316" s="42"/>
      <c r="H316" s="42"/>
      <c r="I316" s="218"/>
      <c r="J316" s="42"/>
      <c r="K316" s="42"/>
      <c r="L316" s="46"/>
      <c r="M316" s="219"/>
      <c r="N316" s="220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125</v>
      </c>
      <c r="AU316" s="19" t="s">
        <v>81</v>
      </c>
    </row>
    <row r="317" s="2" customFormat="1" ht="16.5" customHeight="1">
      <c r="A317" s="40"/>
      <c r="B317" s="41"/>
      <c r="C317" s="260" t="s">
        <v>584</v>
      </c>
      <c r="D317" s="260" t="s">
        <v>254</v>
      </c>
      <c r="E317" s="261" t="s">
        <v>585</v>
      </c>
      <c r="F317" s="262" t="s">
        <v>586</v>
      </c>
      <c r="G317" s="263" t="s">
        <v>174</v>
      </c>
      <c r="H317" s="264">
        <v>1</v>
      </c>
      <c r="I317" s="265"/>
      <c r="J317" s="266">
        <f>ROUND(I317*H317,2)</f>
        <v>0</v>
      </c>
      <c r="K317" s="262" t="s">
        <v>122</v>
      </c>
      <c r="L317" s="267"/>
      <c r="M317" s="268" t="s">
        <v>19</v>
      </c>
      <c r="N317" s="269" t="s">
        <v>42</v>
      </c>
      <c r="O317" s="86"/>
      <c r="P317" s="212">
        <f>O317*H317</f>
        <v>0</v>
      </c>
      <c r="Q317" s="212">
        <v>0.00040000000000000002</v>
      </c>
      <c r="R317" s="212">
        <f>Q317*H317</f>
        <v>0.00040000000000000002</v>
      </c>
      <c r="S317" s="212">
        <v>0</v>
      </c>
      <c r="T317" s="213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4" t="s">
        <v>367</v>
      </c>
      <c r="AT317" s="214" t="s">
        <v>254</v>
      </c>
      <c r="AU317" s="214" t="s">
        <v>81</v>
      </c>
      <c r="AY317" s="19" t="s">
        <v>114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9" t="s">
        <v>76</v>
      </c>
      <c r="BK317" s="215">
        <f>ROUND(I317*H317,2)</f>
        <v>0</v>
      </c>
      <c r="BL317" s="19" t="s">
        <v>265</v>
      </c>
      <c r="BM317" s="214" t="s">
        <v>587</v>
      </c>
    </row>
    <row r="318" s="2" customFormat="1" ht="16.5" customHeight="1">
      <c r="A318" s="40"/>
      <c r="B318" s="41"/>
      <c r="C318" s="260" t="s">
        <v>588</v>
      </c>
      <c r="D318" s="260" t="s">
        <v>254</v>
      </c>
      <c r="E318" s="261" t="s">
        <v>589</v>
      </c>
      <c r="F318" s="262" t="s">
        <v>590</v>
      </c>
      <c r="G318" s="263" t="s">
        <v>174</v>
      </c>
      <c r="H318" s="264">
        <v>2</v>
      </c>
      <c r="I318" s="265"/>
      <c r="J318" s="266">
        <f>ROUND(I318*H318,2)</f>
        <v>0</v>
      </c>
      <c r="K318" s="262" t="s">
        <v>122</v>
      </c>
      <c r="L318" s="267"/>
      <c r="M318" s="268" t="s">
        <v>19</v>
      </c>
      <c r="N318" s="269" t="s">
        <v>42</v>
      </c>
      <c r="O318" s="86"/>
      <c r="P318" s="212">
        <f>O318*H318</f>
        <v>0</v>
      </c>
      <c r="Q318" s="212">
        <v>0.00040000000000000002</v>
      </c>
      <c r="R318" s="212">
        <f>Q318*H318</f>
        <v>0.00080000000000000004</v>
      </c>
      <c r="S318" s="212">
        <v>0</v>
      </c>
      <c r="T318" s="213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4" t="s">
        <v>367</v>
      </c>
      <c r="AT318" s="214" t="s">
        <v>254</v>
      </c>
      <c r="AU318" s="214" t="s">
        <v>81</v>
      </c>
      <c r="AY318" s="19" t="s">
        <v>114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19" t="s">
        <v>76</v>
      </c>
      <c r="BK318" s="215">
        <f>ROUND(I318*H318,2)</f>
        <v>0</v>
      </c>
      <c r="BL318" s="19" t="s">
        <v>265</v>
      </c>
      <c r="BM318" s="214" t="s">
        <v>591</v>
      </c>
    </row>
    <row r="319" s="2" customFormat="1" ht="16.5" customHeight="1">
      <c r="A319" s="40"/>
      <c r="B319" s="41"/>
      <c r="C319" s="203" t="s">
        <v>592</v>
      </c>
      <c r="D319" s="203" t="s">
        <v>118</v>
      </c>
      <c r="E319" s="204" t="s">
        <v>593</v>
      </c>
      <c r="F319" s="205" t="s">
        <v>594</v>
      </c>
      <c r="G319" s="206" t="s">
        <v>174</v>
      </c>
      <c r="H319" s="207">
        <v>3</v>
      </c>
      <c r="I319" s="208"/>
      <c r="J319" s="209">
        <f>ROUND(I319*H319,2)</f>
        <v>0</v>
      </c>
      <c r="K319" s="205" t="s">
        <v>122</v>
      </c>
      <c r="L319" s="46"/>
      <c r="M319" s="210" t="s">
        <v>19</v>
      </c>
      <c r="N319" s="211" t="s">
        <v>42</v>
      </c>
      <c r="O319" s="86"/>
      <c r="P319" s="212">
        <f>O319*H319</f>
        <v>0</v>
      </c>
      <c r="Q319" s="212">
        <v>0</v>
      </c>
      <c r="R319" s="212">
        <f>Q319*H319</f>
        <v>0</v>
      </c>
      <c r="S319" s="212">
        <v>0</v>
      </c>
      <c r="T319" s="213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4" t="s">
        <v>265</v>
      </c>
      <c r="AT319" s="214" t="s">
        <v>118</v>
      </c>
      <c r="AU319" s="214" t="s">
        <v>81</v>
      </c>
      <c r="AY319" s="19" t="s">
        <v>114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9" t="s">
        <v>76</v>
      </c>
      <c r="BK319" s="215">
        <f>ROUND(I319*H319,2)</f>
        <v>0</v>
      </c>
      <c r="BL319" s="19" t="s">
        <v>265</v>
      </c>
      <c r="BM319" s="214" t="s">
        <v>595</v>
      </c>
    </row>
    <row r="320" s="2" customFormat="1">
      <c r="A320" s="40"/>
      <c r="B320" s="41"/>
      <c r="C320" s="42"/>
      <c r="D320" s="216" t="s">
        <v>125</v>
      </c>
      <c r="E320" s="42"/>
      <c r="F320" s="217" t="s">
        <v>596</v>
      </c>
      <c r="G320" s="42"/>
      <c r="H320" s="42"/>
      <c r="I320" s="218"/>
      <c r="J320" s="42"/>
      <c r="K320" s="42"/>
      <c r="L320" s="46"/>
      <c r="M320" s="219"/>
      <c r="N320" s="220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125</v>
      </c>
      <c r="AU320" s="19" t="s">
        <v>81</v>
      </c>
    </row>
    <row r="321" s="2" customFormat="1" ht="16.5" customHeight="1">
      <c r="A321" s="40"/>
      <c r="B321" s="41"/>
      <c r="C321" s="260" t="s">
        <v>597</v>
      </c>
      <c r="D321" s="260" t="s">
        <v>254</v>
      </c>
      <c r="E321" s="261" t="s">
        <v>598</v>
      </c>
      <c r="F321" s="262" t="s">
        <v>599</v>
      </c>
      <c r="G321" s="263" t="s">
        <v>174</v>
      </c>
      <c r="H321" s="264">
        <v>3</v>
      </c>
      <c r="I321" s="265"/>
      <c r="J321" s="266">
        <f>ROUND(I321*H321,2)</f>
        <v>0</v>
      </c>
      <c r="K321" s="262" t="s">
        <v>122</v>
      </c>
      <c r="L321" s="267"/>
      <c r="M321" s="268" t="s">
        <v>19</v>
      </c>
      <c r="N321" s="269" t="s">
        <v>42</v>
      </c>
      <c r="O321" s="86"/>
      <c r="P321" s="212">
        <f>O321*H321</f>
        <v>0</v>
      </c>
      <c r="Q321" s="212">
        <v>0.00025000000000000001</v>
      </c>
      <c r="R321" s="212">
        <f>Q321*H321</f>
        <v>0.00075000000000000002</v>
      </c>
      <c r="S321" s="212">
        <v>0</v>
      </c>
      <c r="T321" s="213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4" t="s">
        <v>367</v>
      </c>
      <c r="AT321" s="214" t="s">
        <v>254</v>
      </c>
      <c r="AU321" s="214" t="s">
        <v>81</v>
      </c>
      <c r="AY321" s="19" t="s">
        <v>114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9" t="s">
        <v>76</v>
      </c>
      <c r="BK321" s="215">
        <f>ROUND(I321*H321,2)</f>
        <v>0</v>
      </c>
      <c r="BL321" s="19" t="s">
        <v>265</v>
      </c>
      <c r="BM321" s="214" t="s">
        <v>600</v>
      </c>
    </row>
    <row r="322" s="2" customFormat="1" ht="24.15" customHeight="1">
      <c r="A322" s="40"/>
      <c r="B322" s="41"/>
      <c r="C322" s="203" t="s">
        <v>601</v>
      </c>
      <c r="D322" s="203" t="s">
        <v>118</v>
      </c>
      <c r="E322" s="204" t="s">
        <v>602</v>
      </c>
      <c r="F322" s="205" t="s">
        <v>603</v>
      </c>
      <c r="G322" s="206" t="s">
        <v>319</v>
      </c>
      <c r="H322" s="207">
        <v>68.915000000000006</v>
      </c>
      <c r="I322" s="208"/>
      <c r="J322" s="209">
        <f>ROUND(I322*H322,2)</f>
        <v>0</v>
      </c>
      <c r="K322" s="205" t="s">
        <v>122</v>
      </c>
      <c r="L322" s="46"/>
      <c r="M322" s="210" t="s">
        <v>19</v>
      </c>
      <c r="N322" s="211" t="s">
        <v>42</v>
      </c>
      <c r="O322" s="86"/>
      <c r="P322" s="212">
        <f>O322*H322</f>
        <v>0</v>
      </c>
      <c r="Q322" s="212">
        <v>0</v>
      </c>
      <c r="R322" s="212">
        <f>Q322*H322</f>
        <v>0</v>
      </c>
      <c r="S322" s="212">
        <v>0</v>
      </c>
      <c r="T322" s="213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4" t="s">
        <v>265</v>
      </c>
      <c r="AT322" s="214" t="s">
        <v>118</v>
      </c>
      <c r="AU322" s="214" t="s">
        <v>81</v>
      </c>
      <c r="AY322" s="19" t="s">
        <v>114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9" t="s">
        <v>76</v>
      </c>
      <c r="BK322" s="215">
        <f>ROUND(I322*H322,2)</f>
        <v>0</v>
      </c>
      <c r="BL322" s="19" t="s">
        <v>265</v>
      </c>
      <c r="BM322" s="214" t="s">
        <v>604</v>
      </c>
    </row>
    <row r="323" s="2" customFormat="1">
      <c r="A323" s="40"/>
      <c r="B323" s="41"/>
      <c r="C323" s="42"/>
      <c r="D323" s="216" t="s">
        <v>125</v>
      </c>
      <c r="E323" s="42"/>
      <c r="F323" s="217" t="s">
        <v>605</v>
      </c>
      <c r="G323" s="42"/>
      <c r="H323" s="42"/>
      <c r="I323" s="218"/>
      <c r="J323" s="42"/>
      <c r="K323" s="42"/>
      <c r="L323" s="46"/>
      <c r="M323" s="219"/>
      <c r="N323" s="220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125</v>
      </c>
      <c r="AU323" s="19" t="s">
        <v>81</v>
      </c>
    </row>
    <row r="324" s="14" customFormat="1">
      <c r="A324" s="14"/>
      <c r="B324" s="238"/>
      <c r="C324" s="239"/>
      <c r="D324" s="229" t="s">
        <v>191</v>
      </c>
      <c r="E324" s="240" t="s">
        <v>19</v>
      </c>
      <c r="F324" s="241" t="s">
        <v>606</v>
      </c>
      <c r="G324" s="239"/>
      <c r="H324" s="242">
        <v>68.915000000000006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191</v>
      </c>
      <c r="AU324" s="248" t="s">
        <v>81</v>
      </c>
      <c r="AV324" s="14" t="s">
        <v>81</v>
      </c>
      <c r="AW324" s="14" t="s">
        <v>33</v>
      </c>
      <c r="AX324" s="14" t="s">
        <v>76</v>
      </c>
      <c r="AY324" s="248" t="s">
        <v>114</v>
      </c>
    </row>
    <row r="325" s="2" customFormat="1" ht="16.5" customHeight="1">
      <c r="A325" s="40"/>
      <c r="B325" s="41"/>
      <c r="C325" s="260" t="s">
        <v>607</v>
      </c>
      <c r="D325" s="260" t="s">
        <v>254</v>
      </c>
      <c r="E325" s="261" t="s">
        <v>608</v>
      </c>
      <c r="F325" s="262" t="s">
        <v>609</v>
      </c>
      <c r="G325" s="263" t="s">
        <v>319</v>
      </c>
      <c r="H325" s="264">
        <v>74.427999999999997</v>
      </c>
      <c r="I325" s="265"/>
      <c r="J325" s="266">
        <f>ROUND(I325*H325,2)</f>
        <v>0</v>
      </c>
      <c r="K325" s="262" t="s">
        <v>122</v>
      </c>
      <c r="L325" s="267"/>
      <c r="M325" s="268" t="s">
        <v>19</v>
      </c>
      <c r="N325" s="269" t="s">
        <v>42</v>
      </c>
      <c r="O325" s="86"/>
      <c r="P325" s="212">
        <f>O325*H325</f>
        <v>0</v>
      </c>
      <c r="Q325" s="212">
        <v>0.00014999999999999999</v>
      </c>
      <c r="R325" s="212">
        <f>Q325*H325</f>
        <v>0.011164199999999999</v>
      </c>
      <c r="S325" s="212">
        <v>0</v>
      </c>
      <c r="T325" s="213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4" t="s">
        <v>367</v>
      </c>
      <c r="AT325" s="214" t="s">
        <v>254</v>
      </c>
      <c r="AU325" s="214" t="s">
        <v>81</v>
      </c>
      <c r="AY325" s="19" t="s">
        <v>114</v>
      </c>
      <c r="BE325" s="215">
        <f>IF(N325="základní",J325,0)</f>
        <v>0</v>
      </c>
      <c r="BF325" s="215">
        <f>IF(N325="snížená",J325,0)</f>
        <v>0</v>
      </c>
      <c r="BG325" s="215">
        <f>IF(N325="zákl. přenesená",J325,0)</f>
        <v>0</v>
      </c>
      <c r="BH325" s="215">
        <f>IF(N325="sníž. přenesená",J325,0)</f>
        <v>0</v>
      </c>
      <c r="BI325" s="215">
        <f>IF(N325="nulová",J325,0)</f>
        <v>0</v>
      </c>
      <c r="BJ325" s="19" t="s">
        <v>76</v>
      </c>
      <c r="BK325" s="215">
        <f>ROUND(I325*H325,2)</f>
        <v>0</v>
      </c>
      <c r="BL325" s="19" t="s">
        <v>265</v>
      </c>
      <c r="BM325" s="214" t="s">
        <v>610</v>
      </c>
    </row>
    <row r="326" s="14" customFormat="1">
      <c r="A326" s="14"/>
      <c r="B326" s="238"/>
      <c r="C326" s="239"/>
      <c r="D326" s="229" t="s">
        <v>191</v>
      </c>
      <c r="E326" s="239"/>
      <c r="F326" s="241" t="s">
        <v>611</v>
      </c>
      <c r="G326" s="239"/>
      <c r="H326" s="242">
        <v>74.427999999999997</v>
      </c>
      <c r="I326" s="243"/>
      <c r="J326" s="239"/>
      <c r="K326" s="239"/>
      <c r="L326" s="244"/>
      <c r="M326" s="245"/>
      <c r="N326" s="246"/>
      <c r="O326" s="246"/>
      <c r="P326" s="246"/>
      <c r="Q326" s="246"/>
      <c r="R326" s="246"/>
      <c r="S326" s="246"/>
      <c r="T326" s="24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8" t="s">
        <v>191</v>
      </c>
      <c r="AU326" s="248" t="s">
        <v>81</v>
      </c>
      <c r="AV326" s="14" t="s">
        <v>81</v>
      </c>
      <c r="AW326" s="14" t="s">
        <v>4</v>
      </c>
      <c r="AX326" s="14" t="s">
        <v>76</v>
      </c>
      <c r="AY326" s="248" t="s">
        <v>114</v>
      </c>
    </row>
    <row r="327" s="2" customFormat="1" ht="16.5" customHeight="1">
      <c r="A327" s="40"/>
      <c r="B327" s="41"/>
      <c r="C327" s="260" t="s">
        <v>612</v>
      </c>
      <c r="D327" s="260" t="s">
        <v>254</v>
      </c>
      <c r="E327" s="261" t="s">
        <v>613</v>
      </c>
      <c r="F327" s="262" t="s">
        <v>614</v>
      </c>
      <c r="G327" s="263" t="s">
        <v>174</v>
      </c>
      <c r="H327" s="264">
        <v>74.427999999999997</v>
      </c>
      <c r="I327" s="265"/>
      <c r="J327" s="266">
        <f>ROUND(I327*H327,2)</f>
        <v>0</v>
      </c>
      <c r="K327" s="262" t="s">
        <v>122</v>
      </c>
      <c r="L327" s="267"/>
      <c r="M327" s="268" t="s">
        <v>19</v>
      </c>
      <c r="N327" s="269" t="s">
        <v>42</v>
      </c>
      <c r="O327" s="86"/>
      <c r="P327" s="212">
        <f>O327*H327</f>
        <v>0</v>
      </c>
      <c r="Q327" s="212">
        <v>0.00025000000000000001</v>
      </c>
      <c r="R327" s="212">
        <f>Q327*H327</f>
        <v>0.018606999999999999</v>
      </c>
      <c r="S327" s="212">
        <v>0</v>
      </c>
      <c r="T327" s="213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4" t="s">
        <v>367</v>
      </c>
      <c r="AT327" s="214" t="s">
        <v>254</v>
      </c>
      <c r="AU327" s="214" t="s">
        <v>81</v>
      </c>
      <c r="AY327" s="19" t="s">
        <v>114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19" t="s">
        <v>76</v>
      </c>
      <c r="BK327" s="215">
        <f>ROUND(I327*H327,2)</f>
        <v>0</v>
      </c>
      <c r="BL327" s="19" t="s">
        <v>265</v>
      </c>
      <c r="BM327" s="214" t="s">
        <v>615</v>
      </c>
    </row>
    <row r="328" s="14" customFormat="1">
      <c r="A328" s="14"/>
      <c r="B328" s="238"/>
      <c r="C328" s="239"/>
      <c r="D328" s="229" t="s">
        <v>191</v>
      </c>
      <c r="E328" s="239"/>
      <c r="F328" s="241" t="s">
        <v>611</v>
      </c>
      <c r="G328" s="239"/>
      <c r="H328" s="242">
        <v>74.427999999999997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191</v>
      </c>
      <c r="AU328" s="248" t="s">
        <v>81</v>
      </c>
      <c r="AV328" s="14" t="s">
        <v>81</v>
      </c>
      <c r="AW328" s="14" t="s">
        <v>4</v>
      </c>
      <c r="AX328" s="14" t="s">
        <v>76</v>
      </c>
      <c r="AY328" s="248" t="s">
        <v>114</v>
      </c>
    </row>
    <row r="329" s="12" customFormat="1" ht="22.8" customHeight="1">
      <c r="A329" s="12"/>
      <c r="B329" s="187"/>
      <c r="C329" s="188"/>
      <c r="D329" s="189" t="s">
        <v>70</v>
      </c>
      <c r="E329" s="201" t="s">
        <v>616</v>
      </c>
      <c r="F329" s="201" t="s">
        <v>617</v>
      </c>
      <c r="G329" s="188"/>
      <c r="H329" s="188"/>
      <c r="I329" s="191"/>
      <c r="J329" s="202">
        <f>BK329</f>
        <v>0</v>
      </c>
      <c r="K329" s="188"/>
      <c r="L329" s="193"/>
      <c r="M329" s="194"/>
      <c r="N329" s="195"/>
      <c r="O329" s="195"/>
      <c r="P329" s="196">
        <f>SUM(P330:P342)</f>
        <v>0</v>
      </c>
      <c r="Q329" s="195"/>
      <c r="R329" s="196">
        <f>SUM(R330:R342)</f>
        <v>2.2449229500000003</v>
      </c>
      <c r="S329" s="195"/>
      <c r="T329" s="197">
        <f>SUM(T330:T342)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98" t="s">
        <v>81</v>
      </c>
      <c r="AT329" s="199" t="s">
        <v>70</v>
      </c>
      <c r="AU329" s="199" t="s">
        <v>76</v>
      </c>
      <c r="AY329" s="198" t="s">
        <v>114</v>
      </c>
      <c r="BK329" s="200">
        <f>SUM(BK330:BK342)</f>
        <v>0</v>
      </c>
    </row>
    <row r="330" s="2" customFormat="1" ht="16.5" customHeight="1">
      <c r="A330" s="40"/>
      <c r="B330" s="41"/>
      <c r="C330" s="203" t="s">
        <v>618</v>
      </c>
      <c r="D330" s="203" t="s">
        <v>118</v>
      </c>
      <c r="E330" s="204" t="s">
        <v>619</v>
      </c>
      <c r="F330" s="205" t="s">
        <v>620</v>
      </c>
      <c r="G330" s="206" t="s">
        <v>257</v>
      </c>
      <c r="H330" s="207">
        <v>2138.4589999999998</v>
      </c>
      <c r="I330" s="208"/>
      <c r="J330" s="209">
        <f>ROUND(I330*H330,2)</f>
        <v>0</v>
      </c>
      <c r="K330" s="205" t="s">
        <v>122</v>
      </c>
      <c r="L330" s="46"/>
      <c r="M330" s="210" t="s">
        <v>19</v>
      </c>
      <c r="N330" s="211" t="s">
        <v>42</v>
      </c>
      <c r="O330" s="86"/>
      <c r="P330" s="212">
        <f>O330*H330</f>
        <v>0</v>
      </c>
      <c r="Q330" s="212">
        <v>5.0000000000000002E-05</v>
      </c>
      <c r="R330" s="212">
        <f>Q330*H330</f>
        <v>0.10692295</v>
      </c>
      <c r="S330" s="212">
        <v>0</v>
      </c>
      <c r="T330" s="213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4" t="s">
        <v>265</v>
      </c>
      <c r="AT330" s="214" t="s">
        <v>118</v>
      </c>
      <c r="AU330" s="214" t="s">
        <v>81</v>
      </c>
      <c r="AY330" s="19" t="s">
        <v>114</v>
      </c>
      <c r="BE330" s="215">
        <f>IF(N330="základní",J330,0)</f>
        <v>0</v>
      </c>
      <c r="BF330" s="215">
        <f>IF(N330="snížená",J330,0)</f>
        <v>0</v>
      </c>
      <c r="BG330" s="215">
        <f>IF(N330="zákl. přenesená",J330,0)</f>
        <v>0</v>
      </c>
      <c r="BH330" s="215">
        <f>IF(N330="sníž. přenesená",J330,0)</f>
        <v>0</v>
      </c>
      <c r="BI330" s="215">
        <f>IF(N330="nulová",J330,0)</f>
        <v>0</v>
      </c>
      <c r="BJ330" s="19" t="s">
        <v>76</v>
      </c>
      <c r="BK330" s="215">
        <f>ROUND(I330*H330,2)</f>
        <v>0</v>
      </c>
      <c r="BL330" s="19" t="s">
        <v>265</v>
      </c>
      <c r="BM330" s="214" t="s">
        <v>621</v>
      </c>
    </row>
    <row r="331" s="2" customFormat="1">
      <c r="A331" s="40"/>
      <c r="B331" s="41"/>
      <c r="C331" s="42"/>
      <c r="D331" s="216" t="s">
        <v>125</v>
      </c>
      <c r="E331" s="42"/>
      <c r="F331" s="217" t="s">
        <v>622</v>
      </c>
      <c r="G331" s="42"/>
      <c r="H331" s="42"/>
      <c r="I331" s="218"/>
      <c r="J331" s="42"/>
      <c r="K331" s="42"/>
      <c r="L331" s="46"/>
      <c r="M331" s="219"/>
      <c r="N331" s="220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125</v>
      </c>
      <c r="AU331" s="19" t="s">
        <v>81</v>
      </c>
    </row>
    <row r="332" s="13" customFormat="1">
      <c r="A332" s="13"/>
      <c r="B332" s="227"/>
      <c r="C332" s="228"/>
      <c r="D332" s="229" t="s">
        <v>191</v>
      </c>
      <c r="E332" s="230" t="s">
        <v>19</v>
      </c>
      <c r="F332" s="231" t="s">
        <v>623</v>
      </c>
      <c r="G332" s="228"/>
      <c r="H332" s="230" t="s">
        <v>19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191</v>
      </c>
      <c r="AU332" s="237" t="s">
        <v>81</v>
      </c>
      <c r="AV332" s="13" t="s">
        <v>76</v>
      </c>
      <c r="AW332" s="13" t="s">
        <v>33</v>
      </c>
      <c r="AX332" s="13" t="s">
        <v>71</v>
      </c>
      <c r="AY332" s="237" t="s">
        <v>114</v>
      </c>
    </row>
    <row r="333" s="14" customFormat="1">
      <c r="A333" s="14"/>
      <c r="B333" s="238"/>
      <c r="C333" s="239"/>
      <c r="D333" s="229" t="s">
        <v>191</v>
      </c>
      <c r="E333" s="240" t="s">
        <v>19</v>
      </c>
      <c r="F333" s="241" t="s">
        <v>624</v>
      </c>
      <c r="G333" s="239"/>
      <c r="H333" s="242">
        <v>185.34399999999999</v>
      </c>
      <c r="I333" s="243"/>
      <c r="J333" s="239"/>
      <c r="K333" s="239"/>
      <c r="L333" s="244"/>
      <c r="M333" s="245"/>
      <c r="N333" s="246"/>
      <c r="O333" s="246"/>
      <c r="P333" s="246"/>
      <c r="Q333" s="246"/>
      <c r="R333" s="246"/>
      <c r="S333" s="246"/>
      <c r="T333" s="24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8" t="s">
        <v>191</v>
      </c>
      <c r="AU333" s="248" t="s">
        <v>81</v>
      </c>
      <c r="AV333" s="14" t="s">
        <v>81</v>
      </c>
      <c r="AW333" s="14" t="s">
        <v>33</v>
      </c>
      <c r="AX333" s="14" t="s">
        <v>71</v>
      </c>
      <c r="AY333" s="248" t="s">
        <v>114</v>
      </c>
    </row>
    <row r="334" s="13" customFormat="1">
      <c r="A334" s="13"/>
      <c r="B334" s="227"/>
      <c r="C334" s="228"/>
      <c r="D334" s="229" t="s">
        <v>191</v>
      </c>
      <c r="E334" s="230" t="s">
        <v>19</v>
      </c>
      <c r="F334" s="231" t="s">
        <v>625</v>
      </c>
      <c r="G334" s="228"/>
      <c r="H334" s="230" t="s">
        <v>19</v>
      </c>
      <c r="I334" s="232"/>
      <c r="J334" s="228"/>
      <c r="K334" s="228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191</v>
      </c>
      <c r="AU334" s="237" t="s">
        <v>81</v>
      </c>
      <c r="AV334" s="13" t="s">
        <v>76</v>
      </c>
      <c r="AW334" s="13" t="s">
        <v>33</v>
      </c>
      <c r="AX334" s="13" t="s">
        <v>71</v>
      </c>
      <c r="AY334" s="237" t="s">
        <v>114</v>
      </c>
    </row>
    <row r="335" s="14" customFormat="1">
      <c r="A335" s="14"/>
      <c r="B335" s="238"/>
      <c r="C335" s="239"/>
      <c r="D335" s="229" t="s">
        <v>191</v>
      </c>
      <c r="E335" s="240" t="s">
        <v>19</v>
      </c>
      <c r="F335" s="241" t="s">
        <v>626</v>
      </c>
      <c r="G335" s="239"/>
      <c r="H335" s="242">
        <v>1953.115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8" t="s">
        <v>191</v>
      </c>
      <c r="AU335" s="248" t="s">
        <v>81</v>
      </c>
      <c r="AV335" s="14" t="s">
        <v>81</v>
      </c>
      <c r="AW335" s="14" t="s">
        <v>33</v>
      </c>
      <c r="AX335" s="14" t="s">
        <v>71</v>
      </c>
      <c r="AY335" s="248" t="s">
        <v>114</v>
      </c>
    </row>
    <row r="336" s="15" customFormat="1">
      <c r="A336" s="15"/>
      <c r="B336" s="249"/>
      <c r="C336" s="250"/>
      <c r="D336" s="229" t="s">
        <v>191</v>
      </c>
      <c r="E336" s="251" t="s">
        <v>19</v>
      </c>
      <c r="F336" s="252" t="s">
        <v>196</v>
      </c>
      <c r="G336" s="250"/>
      <c r="H336" s="253">
        <v>2138.4589999999998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9" t="s">
        <v>191</v>
      </c>
      <c r="AU336" s="259" t="s">
        <v>81</v>
      </c>
      <c r="AV336" s="15" t="s">
        <v>117</v>
      </c>
      <c r="AW336" s="15" t="s">
        <v>33</v>
      </c>
      <c r="AX336" s="15" t="s">
        <v>76</v>
      </c>
      <c r="AY336" s="259" t="s">
        <v>114</v>
      </c>
    </row>
    <row r="337" s="2" customFormat="1" ht="16.5" customHeight="1">
      <c r="A337" s="40"/>
      <c r="B337" s="41"/>
      <c r="C337" s="260" t="s">
        <v>627</v>
      </c>
      <c r="D337" s="260" t="s">
        <v>254</v>
      </c>
      <c r="E337" s="261" t="s">
        <v>628</v>
      </c>
      <c r="F337" s="262" t="s">
        <v>629</v>
      </c>
      <c r="G337" s="263" t="s">
        <v>238</v>
      </c>
      <c r="H337" s="264">
        <v>1.9530000000000001</v>
      </c>
      <c r="I337" s="265"/>
      <c r="J337" s="266">
        <f>ROUND(I337*H337,2)</f>
        <v>0</v>
      </c>
      <c r="K337" s="262" t="s">
        <v>122</v>
      </c>
      <c r="L337" s="267"/>
      <c r="M337" s="268" t="s">
        <v>19</v>
      </c>
      <c r="N337" s="269" t="s">
        <v>42</v>
      </c>
      <c r="O337" s="86"/>
      <c r="P337" s="212">
        <f>O337*H337</f>
        <v>0</v>
      </c>
      <c r="Q337" s="212">
        <v>1</v>
      </c>
      <c r="R337" s="212">
        <f>Q337*H337</f>
        <v>1.9530000000000001</v>
      </c>
      <c r="S337" s="212">
        <v>0</v>
      </c>
      <c r="T337" s="213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4" t="s">
        <v>367</v>
      </c>
      <c r="AT337" s="214" t="s">
        <v>254</v>
      </c>
      <c r="AU337" s="214" t="s">
        <v>81</v>
      </c>
      <c r="AY337" s="19" t="s">
        <v>114</v>
      </c>
      <c r="BE337" s="215">
        <f>IF(N337="základní",J337,0)</f>
        <v>0</v>
      </c>
      <c r="BF337" s="215">
        <f>IF(N337="snížená",J337,0)</f>
        <v>0</v>
      </c>
      <c r="BG337" s="215">
        <f>IF(N337="zákl. přenesená",J337,0)</f>
        <v>0</v>
      </c>
      <c r="BH337" s="215">
        <f>IF(N337="sníž. přenesená",J337,0)</f>
        <v>0</v>
      </c>
      <c r="BI337" s="215">
        <f>IF(N337="nulová",J337,0)</f>
        <v>0</v>
      </c>
      <c r="BJ337" s="19" t="s">
        <v>76</v>
      </c>
      <c r="BK337" s="215">
        <f>ROUND(I337*H337,2)</f>
        <v>0</v>
      </c>
      <c r="BL337" s="19" t="s">
        <v>265</v>
      </c>
      <c r="BM337" s="214" t="s">
        <v>630</v>
      </c>
    </row>
    <row r="338" s="14" customFormat="1">
      <c r="A338" s="14"/>
      <c r="B338" s="238"/>
      <c r="C338" s="239"/>
      <c r="D338" s="229" t="s">
        <v>191</v>
      </c>
      <c r="E338" s="240" t="s">
        <v>19</v>
      </c>
      <c r="F338" s="241" t="s">
        <v>631</v>
      </c>
      <c r="G338" s="239"/>
      <c r="H338" s="242">
        <v>1.9530000000000001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8" t="s">
        <v>191</v>
      </c>
      <c r="AU338" s="248" t="s">
        <v>81</v>
      </c>
      <c r="AV338" s="14" t="s">
        <v>81</v>
      </c>
      <c r="AW338" s="14" t="s">
        <v>33</v>
      </c>
      <c r="AX338" s="14" t="s">
        <v>76</v>
      </c>
      <c r="AY338" s="248" t="s">
        <v>114</v>
      </c>
    </row>
    <row r="339" s="2" customFormat="1" ht="16.5" customHeight="1">
      <c r="A339" s="40"/>
      <c r="B339" s="41"/>
      <c r="C339" s="260" t="s">
        <v>632</v>
      </c>
      <c r="D339" s="260" t="s">
        <v>254</v>
      </c>
      <c r="E339" s="261" t="s">
        <v>633</v>
      </c>
      <c r="F339" s="262" t="s">
        <v>634</v>
      </c>
      <c r="G339" s="263" t="s">
        <v>238</v>
      </c>
      <c r="H339" s="264">
        <v>0.185</v>
      </c>
      <c r="I339" s="265"/>
      <c r="J339" s="266">
        <f>ROUND(I339*H339,2)</f>
        <v>0</v>
      </c>
      <c r="K339" s="262" t="s">
        <v>122</v>
      </c>
      <c r="L339" s="267"/>
      <c r="M339" s="268" t="s">
        <v>19</v>
      </c>
      <c r="N339" s="269" t="s">
        <v>42</v>
      </c>
      <c r="O339" s="86"/>
      <c r="P339" s="212">
        <f>O339*H339</f>
        <v>0</v>
      </c>
      <c r="Q339" s="212">
        <v>1</v>
      </c>
      <c r="R339" s="212">
        <f>Q339*H339</f>
        <v>0.185</v>
      </c>
      <c r="S339" s="212">
        <v>0</v>
      </c>
      <c r="T339" s="213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4" t="s">
        <v>367</v>
      </c>
      <c r="AT339" s="214" t="s">
        <v>254</v>
      </c>
      <c r="AU339" s="214" t="s">
        <v>81</v>
      </c>
      <c r="AY339" s="19" t="s">
        <v>114</v>
      </c>
      <c r="BE339" s="215">
        <f>IF(N339="základní",J339,0)</f>
        <v>0</v>
      </c>
      <c r="BF339" s="215">
        <f>IF(N339="snížená",J339,0)</f>
        <v>0</v>
      </c>
      <c r="BG339" s="215">
        <f>IF(N339="zákl. přenesená",J339,0)</f>
        <v>0</v>
      </c>
      <c r="BH339" s="215">
        <f>IF(N339="sníž. přenesená",J339,0)</f>
        <v>0</v>
      </c>
      <c r="BI339" s="215">
        <f>IF(N339="nulová",J339,0)</f>
        <v>0</v>
      </c>
      <c r="BJ339" s="19" t="s">
        <v>76</v>
      </c>
      <c r="BK339" s="215">
        <f>ROUND(I339*H339,2)</f>
        <v>0</v>
      </c>
      <c r="BL339" s="19" t="s">
        <v>265</v>
      </c>
      <c r="BM339" s="214" t="s">
        <v>635</v>
      </c>
    </row>
    <row r="340" s="14" customFormat="1">
      <c r="A340" s="14"/>
      <c r="B340" s="238"/>
      <c r="C340" s="239"/>
      <c r="D340" s="229" t="s">
        <v>191</v>
      </c>
      <c r="E340" s="240" t="s">
        <v>19</v>
      </c>
      <c r="F340" s="241" t="s">
        <v>636</v>
      </c>
      <c r="G340" s="239"/>
      <c r="H340" s="242">
        <v>0.185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8" t="s">
        <v>191</v>
      </c>
      <c r="AU340" s="248" t="s">
        <v>81</v>
      </c>
      <c r="AV340" s="14" t="s">
        <v>81</v>
      </c>
      <c r="AW340" s="14" t="s">
        <v>33</v>
      </c>
      <c r="AX340" s="14" t="s">
        <v>76</v>
      </c>
      <c r="AY340" s="248" t="s">
        <v>114</v>
      </c>
    </row>
    <row r="341" s="2" customFormat="1" ht="24.15" customHeight="1">
      <c r="A341" s="40"/>
      <c r="B341" s="41"/>
      <c r="C341" s="203" t="s">
        <v>637</v>
      </c>
      <c r="D341" s="203" t="s">
        <v>118</v>
      </c>
      <c r="E341" s="204" t="s">
        <v>638</v>
      </c>
      <c r="F341" s="205" t="s">
        <v>639</v>
      </c>
      <c r="G341" s="206" t="s">
        <v>238</v>
      </c>
      <c r="H341" s="207">
        <v>2.2450000000000001</v>
      </c>
      <c r="I341" s="208"/>
      <c r="J341" s="209">
        <f>ROUND(I341*H341,2)</f>
        <v>0</v>
      </c>
      <c r="K341" s="205" t="s">
        <v>122</v>
      </c>
      <c r="L341" s="46"/>
      <c r="M341" s="210" t="s">
        <v>19</v>
      </c>
      <c r="N341" s="211" t="s">
        <v>42</v>
      </c>
      <c r="O341" s="86"/>
      <c r="P341" s="212">
        <f>O341*H341</f>
        <v>0</v>
      </c>
      <c r="Q341" s="212">
        <v>0</v>
      </c>
      <c r="R341" s="212">
        <f>Q341*H341</f>
        <v>0</v>
      </c>
      <c r="S341" s="212">
        <v>0</v>
      </c>
      <c r="T341" s="213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4" t="s">
        <v>265</v>
      </c>
      <c r="AT341" s="214" t="s">
        <v>118</v>
      </c>
      <c r="AU341" s="214" t="s">
        <v>81</v>
      </c>
      <c r="AY341" s="19" t="s">
        <v>114</v>
      </c>
      <c r="BE341" s="215">
        <f>IF(N341="základní",J341,0)</f>
        <v>0</v>
      </c>
      <c r="BF341" s="215">
        <f>IF(N341="snížená",J341,0)</f>
        <v>0</v>
      </c>
      <c r="BG341" s="215">
        <f>IF(N341="zákl. přenesená",J341,0)</f>
        <v>0</v>
      </c>
      <c r="BH341" s="215">
        <f>IF(N341="sníž. přenesená",J341,0)</f>
        <v>0</v>
      </c>
      <c r="BI341" s="215">
        <f>IF(N341="nulová",J341,0)</f>
        <v>0</v>
      </c>
      <c r="BJ341" s="19" t="s">
        <v>76</v>
      </c>
      <c r="BK341" s="215">
        <f>ROUND(I341*H341,2)</f>
        <v>0</v>
      </c>
      <c r="BL341" s="19" t="s">
        <v>265</v>
      </c>
      <c r="BM341" s="214" t="s">
        <v>640</v>
      </c>
    </row>
    <row r="342" s="2" customFormat="1">
      <c r="A342" s="40"/>
      <c r="B342" s="41"/>
      <c r="C342" s="42"/>
      <c r="D342" s="216" t="s">
        <v>125</v>
      </c>
      <c r="E342" s="42"/>
      <c r="F342" s="217" t="s">
        <v>641</v>
      </c>
      <c r="G342" s="42"/>
      <c r="H342" s="42"/>
      <c r="I342" s="218"/>
      <c r="J342" s="42"/>
      <c r="K342" s="42"/>
      <c r="L342" s="46"/>
      <c r="M342" s="219"/>
      <c r="N342" s="220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125</v>
      </c>
      <c r="AU342" s="19" t="s">
        <v>81</v>
      </c>
    </row>
    <row r="343" s="12" customFormat="1" ht="22.8" customHeight="1">
      <c r="A343" s="12"/>
      <c r="B343" s="187"/>
      <c r="C343" s="188"/>
      <c r="D343" s="189" t="s">
        <v>70</v>
      </c>
      <c r="E343" s="201" t="s">
        <v>642</v>
      </c>
      <c r="F343" s="201" t="s">
        <v>643</v>
      </c>
      <c r="G343" s="188"/>
      <c r="H343" s="188"/>
      <c r="I343" s="191"/>
      <c r="J343" s="202">
        <f>BK343</f>
        <v>0</v>
      </c>
      <c r="K343" s="188"/>
      <c r="L343" s="193"/>
      <c r="M343" s="194"/>
      <c r="N343" s="195"/>
      <c r="O343" s="195"/>
      <c r="P343" s="196">
        <f>SUM(P344:P360)</f>
        <v>0</v>
      </c>
      <c r="Q343" s="195"/>
      <c r="R343" s="196">
        <f>SUM(R344:R360)</f>
        <v>2.118798</v>
      </c>
      <c r="S343" s="195"/>
      <c r="T343" s="197">
        <f>SUM(T344:T360)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98" t="s">
        <v>81</v>
      </c>
      <c r="AT343" s="199" t="s">
        <v>70</v>
      </c>
      <c r="AU343" s="199" t="s">
        <v>76</v>
      </c>
      <c r="AY343" s="198" t="s">
        <v>114</v>
      </c>
      <c r="BK343" s="200">
        <f>SUM(BK344:BK360)</f>
        <v>0</v>
      </c>
    </row>
    <row r="344" s="2" customFormat="1" ht="16.5" customHeight="1">
      <c r="A344" s="40"/>
      <c r="B344" s="41"/>
      <c r="C344" s="203" t="s">
        <v>644</v>
      </c>
      <c r="D344" s="203" t="s">
        <v>118</v>
      </c>
      <c r="E344" s="204" t="s">
        <v>645</v>
      </c>
      <c r="F344" s="205" t="s">
        <v>646</v>
      </c>
      <c r="G344" s="206" t="s">
        <v>183</v>
      </c>
      <c r="H344" s="207">
        <v>59.399999999999999</v>
      </c>
      <c r="I344" s="208"/>
      <c r="J344" s="209">
        <f>ROUND(I344*H344,2)</f>
        <v>0</v>
      </c>
      <c r="K344" s="205" t="s">
        <v>122</v>
      </c>
      <c r="L344" s="46"/>
      <c r="M344" s="210" t="s">
        <v>19</v>
      </c>
      <c r="N344" s="211" t="s">
        <v>42</v>
      </c>
      <c r="O344" s="86"/>
      <c r="P344" s="212">
        <f>O344*H344</f>
        <v>0</v>
      </c>
      <c r="Q344" s="212">
        <v>0</v>
      </c>
      <c r="R344" s="212">
        <f>Q344*H344</f>
        <v>0</v>
      </c>
      <c r="S344" s="212">
        <v>0</v>
      </c>
      <c r="T344" s="213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4" t="s">
        <v>265</v>
      </c>
      <c r="AT344" s="214" t="s">
        <v>118</v>
      </c>
      <c r="AU344" s="214" t="s">
        <v>81</v>
      </c>
      <c r="AY344" s="19" t="s">
        <v>114</v>
      </c>
      <c r="BE344" s="215">
        <f>IF(N344="základní",J344,0)</f>
        <v>0</v>
      </c>
      <c r="BF344" s="215">
        <f>IF(N344="snížená",J344,0)</f>
        <v>0</v>
      </c>
      <c r="BG344" s="215">
        <f>IF(N344="zákl. přenesená",J344,0)</f>
        <v>0</v>
      </c>
      <c r="BH344" s="215">
        <f>IF(N344="sníž. přenesená",J344,0)</f>
        <v>0</v>
      </c>
      <c r="BI344" s="215">
        <f>IF(N344="nulová",J344,0)</f>
        <v>0</v>
      </c>
      <c r="BJ344" s="19" t="s">
        <v>76</v>
      </c>
      <c r="BK344" s="215">
        <f>ROUND(I344*H344,2)</f>
        <v>0</v>
      </c>
      <c r="BL344" s="19" t="s">
        <v>265</v>
      </c>
      <c r="BM344" s="214" t="s">
        <v>647</v>
      </c>
    </row>
    <row r="345" s="2" customFormat="1">
      <c r="A345" s="40"/>
      <c r="B345" s="41"/>
      <c r="C345" s="42"/>
      <c r="D345" s="216" t="s">
        <v>125</v>
      </c>
      <c r="E345" s="42"/>
      <c r="F345" s="217" t="s">
        <v>648</v>
      </c>
      <c r="G345" s="42"/>
      <c r="H345" s="42"/>
      <c r="I345" s="218"/>
      <c r="J345" s="42"/>
      <c r="K345" s="42"/>
      <c r="L345" s="46"/>
      <c r="M345" s="219"/>
      <c r="N345" s="220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125</v>
      </c>
      <c r="AU345" s="19" t="s">
        <v>81</v>
      </c>
    </row>
    <row r="346" s="14" customFormat="1">
      <c r="A346" s="14"/>
      <c r="B346" s="238"/>
      <c r="C346" s="239"/>
      <c r="D346" s="229" t="s">
        <v>191</v>
      </c>
      <c r="E346" s="240" t="s">
        <v>19</v>
      </c>
      <c r="F346" s="241" t="s">
        <v>649</v>
      </c>
      <c r="G346" s="239"/>
      <c r="H346" s="242">
        <v>59.399999999999999</v>
      </c>
      <c r="I346" s="243"/>
      <c r="J346" s="239"/>
      <c r="K346" s="239"/>
      <c r="L346" s="244"/>
      <c r="M346" s="245"/>
      <c r="N346" s="246"/>
      <c r="O346" s="246"/>
      <c r="P346" s="246"/>
      <c r="Q346" s="246"/>
      <c r="R346" s="246"/>
      <c r="S346" s="246"/>
      <c r="T346" s="24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8" t="s">
        <v>191</v>
      </c>
      <c r="AU346" s="248" t="s">
        <v>81</v>
      </c>
      <c r="AV346" s="14" t="s">
        <v>81</v>
      </c>
      <c r="AW346" s="14" t="s">
        <v>33</v>
      </c>
      <c r="AX346" s="14" t="s">
        <v>76</v>
      </c>
      <c r="AY346" s="248" t="s">
        <v>114</v>
      </c>
    </row>
    <row r="347" s="2" customFormat="1" ht="16.5" customHeight="1">
      <c r="A347" s="40"/>
      <c r="B347" s="41"/>
      <c r="C347" s="203" t="s">
        <v>650</v>
      </c>
      <c r="D347" s="203" t="s">
        <v>118</v>
      </c>
      <c r="E347" s="204" t="s">
        <v>651</v>
      </c>
      <c r="F347" s="205" t="s">
        <v>652</v>
      </c>
      <c r="G347" s="206" t="s">
        <v>183</v>
      </c>
      <c r="H347" s="207">
        <v>59.399999999999999</v>
      </c>
      <c r="I347" s="208"/>
      <c r="J347" s="209">
        <f>ROUND(I347*H347,2)</f>
        <v>0</v>
      </c>
      <c r="K347" s="205" t="s">
        <v>122</v>
      </c>
      <c r="L347" s="46"/>
      <c r="M347" s="210" t="s">
        <v>19</v>
      </c>
      <c r="N347" s="211" t="s">
        <v>42</v>
      </c>
      <c r="O347" s="86"/>
      <c r="P347" s="212">
        <f>O347*H347</f>
        <v>0</v>
      </c>
      <c r="Q347" s="212">
        <v>0.00029999999999999997</v>
      </c>
      <c r="R347" s="212">
        <f>Q347*H347</f>
        <v>0.017819999999999999</v>
      </c>
      <c r="S347" s="212">
        <v>0</v>
      </c>
      <c r="T347" s="213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4" t="s">
        <v>265</v>
      </c>
      <c r="AT347" s="214" t="s">
        <v>118</v>
      </c>
      <c r="AU347" s="214" t="s">
        <v>81</v>
      </c>
      <c r="AY347" s="19" t="s">
        <v>114</v>
      </c>
      <c r="BE347" s="215">
        <f>IF(N347="základní",J347,0)</f>
        <v>0</v>
      </c>
      <c r="BF347" s="215">
        <f>IF(N347="snížená",J347,0)</f>
        <v>0</v>
      </c>
      <c r="BG347" s="215">
        <f>IF(N347="zákl. přenesená",J347,0)</f>
        <v>0</v>
      </c>
      <c r="BH347" s="215">
        <f>IF(N347="sníž. přenesená",J347,0)</f>
        <v>0</v>
      </c>
      <c r="BI347" s="215">
        <f>IF(N347="nulová",J347,0)</f>
        <v>0</v>
      </c>
      <c r="BJ347" s="19" t="s">
        <v>76</v>
      </c>
      <c r="BK347" s="215">
        <f>ROUND(I347*H347,2)</f>
        <v>0</v>
      </c>
      <c r="BL347" s="19" t="s">
        <v>265</v>
      </c>
      <c r="BM347" s="214" t="s">
        <v>653</v>
      </c>
    </row>
    <row r="348" s="2" customFormat="1">
      <c r="A348" s="40"/>
      <c r="B348" s="41"/>
      <c r="C348" s="42"/>
      <c r="D348" s="216" t="s">
        <v>125</v>
      </c>
      <c r="E348" s="42"/>
      <c r="F348" s="217" t="s">
        <v>654</v>
      </c>
      <c r="G348" s="42"/>
      <c r="H348" s="42"/>
      <c r="I348" s="218"/>
      <c r="J348" s="42"/>
      <c r="K348" s="42"/>
      <c r="L348" s="46"/>
      <c r="M348" s="219"/>
      <c r="N348" s="220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125</v>
      </c>
      <c r="AU348" s="19" t="s">
        <v>81</v>
      </c>
    </row>
    <row r="349" s="2" customFormat="1" ht="24.15" customHeight="1">
      <c r="A349" s="40"/>
      <c r="B349" s="41"/>
      <c r="C349" s="203" t="s">
        <v>655</v>
      </c>
      <c r="D349" s="203" t="s">
        <v>118</v>
      </c>
      <c r="E349" s="204" t="s">
        <v>656</v>
      </c>
      <c r="F349" s="205" t="s">
        <v>657</v>
      </c>
      <c r="G349" s="206" t="s">
        <v>183</v>
      </c>
      <c r="H349" s="207">
        <v>59.399999999999999</v>
      </c>
      <c r="I349" s="208"/>
      <c r="J349" s="209">
        <f>ROUND(I349*H349,2)</f>
        <v>0</v>
      </c>
      <c r="K349" s="205" t="s">
        <v>122</v>
      </c>
      <c r="L349" s="46"/>
      <c r="M349" s="210" t="s">
        <v>19</v>
      </c>
      <c r="N349" s="211" t="s">
        <v>42</v>
      </c>
      <c r="O349" s="86"/>
      <c r="P349" s="212">
        <f>O349*H349</f>
        <v>0</v>
      </c>
      <c r="Q349" s="212">
        <v>0</v>
      </c>
      <c r="R349" s="212">
        <f>Q349*H349</f>
        <v>0</v>
      </c>
      <c r="S349" s="212">
        <v>0</v>
      </c>
      <c r="T349" s="213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4" t="s">
        <v>265</v>
      </c>
      <c r="AT349" s="214" t="s">
        <v>118</v>
      </c>
      <c r="AU349" s="214" t="s">
        <v>81</v>
      </c>
      <c r="AY349" s="19" t="s">
        <v>114</v>
      </c>
      <c r="BE349" s="215">
        <f>IF(N349="základní",J349,0)</f>
        <v>0</v>
      </c>
      <c r="BF349" s="215">
        <f>IF(N349="snížená",J349,0)</f>
        <v>0</v>
      </c>
      <c r="BG349" s="215">
        <f>IF(N349="zákl. přenesená",J349,0)</f>
        <v>0</v>
      </c>
      <c r="BH349" s="215">
        <f>IF(N349="sníž. přenesená",J349,0)</f>
        <v>0</v>
      </c>
      <c r="BI349" s="215">
        <f>IF(N349="nulová",J349,0)</f>
        <v>0</v>
      </c>
      <c r="BJ349" s="19" t="s">
        <v>76</v>
      </c>
      <c r="BK349" s="215">
        <f>ROUND(I349*H349,2)</f>
        <v>0</v>
      </c>
      <c r="BL349" s="19" t="s">
        <v>265</v>
      </c>
      <c r="BM349" s="214" t="s">
        <v>658</v>
      </c>
    </row>
    <row r="350" s="2" customFormat="1">
      <c r="A350" s="40"/>
      <c r="B350" s="41"/>
      <c r="C350" s="42"/>
      <c r="D350" s="216" t="s">
        <v>125</v>
      </c>
      <c r="E350" s="42"/>
      <c r="F350" s="217" t="s">
        <v>659</v>
      </c>
      <c r="G350" s="42"/>
      <c r="H350" s="42"/>
      <c r="I350" s="218"/>
      <c r="J350" s="42"/>
      <c r="K350" s="42"/>
      <c r="L350" s="46"/>
      <c r="M350" s="219"/>
      <c r="N350" s="220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125</v>
      </c>
      <c r="AU350" s="19" t="s">
        <v>81</v>
      </c>
    </row>
    <row r="351" s="2" customFormat="1" ht="24.15" customHeight="1">
      <c r="A351" s="40"/>
      <c r="B351" s="41"/>
      <c r="C351" s="203" t="s">
        <v>660</v>
      </c>
      <c r="D351" s="203" t="s">
        <v>118</v>
      </c>
      <c r="E351" s="204" t="s">
        <v>661</v>
      </c>
      <c r="F351" s="205" t="s">
        <v>662</v>
      </c>
      <c r="G351" s="206" t="s">
        <v>319</v>
      </c>
      <c r="H351" s="207">
        <v>9.9000000000000004</v>
      </c>
      <c r="I351" s="208"/>
      <c r="J351" s="209">
        <f>ROUND(I351*H351,2)</f>
        <v>0</v>
      </c>
      <c r="K351" s="205" t="s">
        <v>122</v>
      </c>
      <c r="L351" s="46"/>
      <c r="M351" s="210" t="s">
        <v>19</v>
      </c>
      <c r="N351" s="211" t="s">
        <v>42</v>
      </c>
      <c r="O351" s="86"/>
      <c r="P351" s="212">
        <f>O351*H351</f>
        <v>0</v>
      </c>
      <c r="Q351" s="212">
        <v>0.00073999999999999999</v>
      </c>
      <c r="R351" s="212">
        <f>Q351*H351</f>
        <v>0.007326</v>
      </c>
      <c r="S351" s="212">
        <v>0</v>
      </c>
      <c r="T351" s="213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4" t="s">
        <v>265</v>
      </c>
      <c r="AT351" s="214" t="s">
        <v>118</v>
      </c>
      <c r="AU351" s="214" t="s">
        <v>81</v>
      </c>
      <c r="AY351" s="19" t="s">
        <v>114</v>
      </c>
      <c r="BE351" s="215">
        <f>IF(N351="základní",J351,0)</f>
        <v>0</v>
      </c>
      <c r="BF351" s="215">
        <f>IF(N351="snížená",J351,0)</f>
        <v>0</v>
      </c>
      <c r="BG351" s="215">
        <f>IF(N351="zákl. přenesená",J351,0)</f>
        <v>0</v>
      </c>
      <c r="BH351" s="215">
        <f>IF(N351="sníž. přenesená",J351,0)</f>
        <v>0</v>
      </c>
      <c r="BI351" s="215">
        <f>IF(N351="nulová",J351,0)</f>
        <v>0</v>
      </c>
      <c r="BJ351" s="19" t="s">
        <v>76</v>
      </c>
      <c r="BK351" s="215">
        <f>ROUND(I351*H351,2)</f>
        <v>0</v>
      </c>
      <c r="BL351" s="19" t="s">
        <v>265</v>
      </c>
      <c r="BM351" s="214" t="s">
        <v>663</v>
      </c>
    </row>
    <row r="352" s="2" customFormat="1">
      <c r="A352" s="40"/>
      <c r="B352" s="41"/>
      <c r="C352" s="42"/>
      <c r="D352" s="216" t="s">
        <v>125</v>
      </c>
      <c r="E352" s="42"/>
      <c r="F352" s="217" t="s">
        <v>664</v>
      </c>
      <c r="G352" s="42"/>
      <c r="H352" s="42"/>
      <c r="I352" s="218"/>
      <c r="J352" s="42"/>
      <c r="K352" s="42"/>
      <c r="L352" s="46"/>
      <c r="M352" s="219"/>
      <c r="N352" s="220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125</v>
      </c>
      <c r="AU352" s="19" t="s">
        <v>81</v>
      </c>
    </row>
    <row r="353" s="2" customFormat="1" ht="16.5" customHeight="1">
      <c r="A353" s="40"/>
      <c r="B353" s="41"/>
      <c r="C353" s="260" t="s">
        <v>665</v>
      </c>
      <c r="D353" s="260" t="s">
        <v>254</v>
      </c>
      <c r="E353" s="261" t="s">
        <v>666</v>
      </c>
      <c r="F353" s="262" t="s">
        <v>667</v>
      </c>
      <c r="G353" s="263" t="s">
        <v>183</v>
      </c>
      <c r="H353" s="264">
        <v>2.4750000000000001</v>
      </c>
      <c r="I353" s="265"/>
      <c r="J353" s="266">
        <f>ROUND(I353*H353,2)</f>
        <v>0</v>
      </c>
      <c r="K353" s="262" t="s">
        <v>19</v>
      </c>
      <c r="L353" s="267"/>
      <c r="M353" s="268" t="s">
        <v>19</v>
      </c>
      <c r="N353" s="269" t="s">
        <v>42</v>
      </c>
      <c r="O353" s="86"/>
      <c r="P353" s="212">
        <f>O353*H353</f>
        <v>0</v>
      </c>
      <c r="Q353" s="212">
        <v>0.021999999999999999</v>
      </c>
      <c r="R353" s="212">
        <f>Q353*H353</f>
        <v>0.054449999999999998</v>
      </c>
      <c r="S353" s="212">
        <v>0</v>
      </c>
      <c r="T353" s="213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4" t="s">
        <v>367</v>
      </c>
      <c r="AT353" s="214" t="s">
        <v>254</v>
      </c>
      <c r="AU353" s="214" t="s">
        <v>81</v>
      </c>
      <c r="AY353" s="19" t="s">
        <v>114</v>
      </c>
      <c r="BE353" s="215">
        <f>IF(N353="základní",J353,0)</f>
        <v>0</v>
      </c>
      <c r="BF353" s="215">
        <f>IF(N353="snížená",J353,0)</f>
        <v>0</v>
      </c>
      <c r="BG353" s="215">
        <f>IF(N353="zákl. přenesená",J353,0)</f>
        <v>0</v>
      </c>
      <c r="BH353" s="215">
        <f>IF(N353="sníž. přenesená",J353,0)</f>
        <v>0</v>
      </c>
      <c r="BI353" s="215">
        <f>IF(N353="nulová",J353,0)</f>
        <v>0</v>
      </c>
      <c r="BJ353" s="19" t="s">
        <v>76</v>
      </c>
      <c r="BK353" s="215">
        <f>ROUND(I353*H353,2)</f>
        <v>0</v>
      </c>
      <c r="BL353" s="19" t="s">
        <v>265</v>
      </c>
      <c r="BM353" s="214" t="s">
        <v>668</v>
      </c>
    </row>
    <row r="354" s="14" customFormat="1">
      <c r="A354" s="14"/>
      <c r="B354" s="238"/>
      <c r="C354" s="239"/>
      <c r="D354" s="229" t="s">
        <v>191</v>
      </c>
      <c r="E354" s="239"/>
      <c r="F354" s="241" t="s">
        <v>669</v>
      </c>
      <c r="G354" s="239"/>
      <c r="H354" s="242">
        <v>2.4750000000000001</v>
      </c>
      <c r="I354" s="243"/>
      <c r="J354" s="239"/>
      <c r="K354" s="239"/>
      <c r="L354" s="244"/>
      <c r="M354" s="245"/>
      <c r="N354" s="246"/>
      <c r="O354" s="246"/>
      <c r="P354" s="246"/>
      <c r="Q354" s="246"/>
      <c r="R354" s="246"/>
      <c r="S354" s="246"/>
      <c r="T354" s="24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8" t="s">
        <v>191</v>
      </c>
      <c r="AU354" s="248" t="s">
        <v>81</v>
      </c>
      <c r="AV354" s="14" t="s">
        <v>81</v>
      </c>
      <c r="AW354" s="14" t="s">
        <v>4</v>
      </c>
      <c r="AX354" s="14" t="s">
        <v>76</v>
      </c>
      <c r="AY354" s="248" t="s">
        <v>114</v>
      </c>
    </row>
    <row r="355" s="2" customFormat="1" ht="24.15" customHeight="1">
      <c r="A355" s="40"/>
      <c r="B355" s="41"/>
      <c r="C355" s="203" t="s">
        <v>670</v>
      </c>
      <c r="D355" s="203" t="s">
        <v>118</v>
      </c>
      <c r="E355" s="204" t="s">
        <v>671</v>
      </c>
      <c r="F355" s="205" t="s">
        <v>672</v>
      </c>
      <c r="G355" s="206" t="s">
        <v>183</v>
      </c>
      <c r="H355" s="207">
        <v>59.399999999999999</v>
      </c>
      <c r="I355" s="208"/>
      <c r="J355" s="209">
        <f>ROUND(I355*H355,2)</f>
        <v>0</v>
      </c>
      <c r="K355" s="205" t="s">
        <v>122</v>
      </c>
      <c r="L355" s="46"/>
      <c r="M355" s="210" t="s">
        <v>19</v>
      </c>
      <c r="N355" s="211" t="s">
        <v>42</v>
      </c>
      <c r="O355" s="86"/>
      <c r="P355" s="212">
        <f>O355*H355</f>
        <v>0</v>
      </c>
      <c r="Q355" s="212">
        <v>0.0090299999999999998</v>
      </c>
      <c r="R355" s="212">
        <f>Q355*H355</f>
        <v>0.53638200000000003</v>
      </c>
      <c r="S355" s="212">
        <v>0</v>
      </c>
      <c r="T355" s="213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4" t="s">
        <v>265</v>
      </c>
      <c r="AT355" s="214" t="s">
        <v>118</v>
      </c>
      <c r="AU355" s="214" t="s">
        <v>81</v>
      </c>
      <c r="AY355" s="19" t="s">
        <v>114</v>
      </c>
      <c r="BE355" s="215">
        <f>IF(N355="základní",J355,0)</f>
        <v>0</v>
      </c>
      <c r="BF355" s="215">
        <f>IF(N355="snížená",J355,0)</f>
        <v>0</v>
      </c>
      <c r="BG355" s="215">
        <f>IF(N355="zákl. přenesená",J355,0)</f>
        <v>0</v>
      </c>
      <c r="BH355" s="215">
        <f>IF(N355="sníž. přenesená",J355,0)</f>
        <v>0</v>
      </c>
      <c r="BI355" s="215">
        <f>IF(N355="nulová",J355,0)</f>
        <v>0</v>
      </c>
      <c r="BJ355" s="19" t="s">
        <v>76</v>
      </c>
      <c r="BK355" s="215">
        <f>ROUND(I355*H355,2)</f>
        <v>0</v>
      </c>
      <c r="BL355" s="19" t="s">
        <v>265</v>
      </c>
      <c r="BM355" s="214" t="s">
        <v>673</v>
      </c>
    </row>
    <row r="356" s="2" customFormat="1">
      <c r="A356" s="40"/>
      <c r="B356" s="41"/>
      <c r="C356" s="42"/>
      <c r="D356" s="216" t="s">
        <v>125</v>
      </c>
      <c r="E356" s="42"/>
      <c r="F356" s="217" t="s">
        <v>674</v>
      </c>
      <c r="G356" s="42"/>
      <c r="H356" s="42"/>
      <c r="I356" s="218"/>
      <c r="J356" s="42"/>
      <c r="K356" s="42"/>
      <c r="L356" s="46"/>
      <c r="M356" s="219"/>
      <c r="N356" s="220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125</v>
      </c>
      <c r="AU356" s="19" t="s">
        <v>81</v>
      </c>
    </row>
    <row r="357" s="2" customFormat="1" ht="16.5" customHeight="1">
      <c r="A357" s="40"/>
      <c r="B357" s="41"/>
      <c r="C357" s="260" t="s">
        <v>675</v>
      </c>
      <c r="D357" s="260" t="s">
        <v>254</v>
      </c>
      <c r="E357" s="261" t="s">
        <v>676</v>
      </c>
      <c r="F357" s="262" t="s">
        <v>677</v>
      </c>
      <c r="G357" s="263" t="s">
        <v>183</v>
      </c>
      <c r="H357" s="264">
        <v>68.310000000000002</v>
      </c>
      <c r="I357" s="265"/>
      <c r="J357" s="266">
        <f>ROUND(I357*H357,2)</f>
        <v>0</v>
      </c>
      <c r="K357" s="262" t="s">
        <v>19</v>
      </c>
      <c r="L357" s="267"/>
      <c r="M357" s="268" t="s">
        <v>19</v>
      </c>
      <c r="N357" s="269" t="s">
        <v>42</v>
      </c>
      <c r="O357" s="86"/>
      <c r="P357" s="212">
        <f>O357*H357</f>
        <v>0</v>
      </c>
      <c r="Q357" s="212">
        <v>0.021999999999999999</v>
      </c>
      <c r="R357" s="212">
        <f>Q357*H357</f>
        <v>1.50282</v>
      </c>
      <c r="S357" s="212">
        <v>0</v>
      </c>
      <c r="T357" s="213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4" t="s">
        <v>367</v>
      </c>
      <c r="AT357" s="214" t="s">
        <v>254</v>
      </c>
      <c r="AU357" s="214" t="s">
        <v>81</v>
      </c>
      <c r="AY357" s="19" t="s">
        <v>114</v>
      </c>
      <c r="BE357" s="215">
        <f>IF(N357="základní",J357,0)</f>
        <v>0</v>
      </c>
      <c r="BF357" s="215">
        <f>IF(N357="snížená",J357,0)</f>
        <v>0</v>
      </c>
      <c r="BG357" s="215">
        <f>IF(N357="zákl. přenesená",J357,0)</f>
        <v>0</v>
      </c>
      <c r="BH357" s="215">
        <f>IF(N357="sníž. přenesená",J357,0)</f>
        <v>0</v>
      </c>
      <c r="BI357" s="215">
        <f>IF(N357="nulová",J357,0)</f>
        <v>0</v>
      </c>
      <c r="BJ357" s="19" t="s">
        <v>76</v>
      </c>
      <c r="BK357" s="215">
        <f>ROUND(I357*H357,2)</f>
        <v>0</v>
      </c>
      <c r="BL357" s="19" t="s">
        <v>265</v>
      </c>
      <c r="BM357" s="214" t="s">
        <v>678</v>
      </c>
    </row>
    <row r="358" s="14" customFormat="1">
      <c r="A358" s="14"/>
      <c r="B358" s="238"/>
      <c r="C358" s="239"/>
      <c r="D358" s="229" t="s">
        <v>191</v>
      </c>
      <c r="E358" s="239"/>
      <c r="F358" s="241" t="s">
        <v>679</v>
      </c>
      <c r="G358" s="239"/>
      <c r="H358" s="242">
        <v>68.310000000000002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191</v>
      </c>
      <c r="AU358" s="248" t="s">
        <v>81</v>
      </c>
      <c r="AV358" s="14" t="s">
        <v>81</v>
      </c>
      <c r="AW358" s="14" t="s">
        <v>4</v>
      </c>
      <c r="AX358" s="14" t="s">
        <v>76</v>
      </c>
      <c r="AY358" s="248" t="s">
        <v>114</v>
      </c>
    </row>
    <row r="359" s="2" customFormat="1" ht="24.15" customHeight="1">
      <c r="A359" s="40"/>
      <c r="B359" s="41"/>
      <c r="C359" s="203" t="s">
        <v>680</v>
      </c>
      <c r="D359" s="203" t="s">
        <v>118</v>
      </c>
      <c r="E359" s="204" t="s">
        <v>681</v>
      </c>
      <c r="F359" s="205" t="s">
        <v>682</v>
      </c>
      <c r="G359" s="206" t="s">
        <v>238</v>
      </c>
      <c r="H359" s="207">
        <v>2.1190000000000002</v>
      </c>
      <c r="I359" s="208"/>
      <c r="J359" s="209">
        <f>ROUND(I359*H359,2)</f>
        <v>0</v>
      </c>
      <c r="K359" s="205" t="s">
        <v>122</v>
      </c>
      <c r="L359" s="46"/>
      <c r="M359" s="210" t="s">
        <v>19</v>
      </c>
      <c r="N359" s="211" t="s">
        <v>42</v>
      </c>
      <c r="O359" s="86"/>
      <c r="P359" s="212">
        <f>O359*H359</f>
        <v>0</v>
      </c>
      <c r="Q359" s="212">
        <v>0</v>
      </c>
      <c r="R359" s="212">
        <f>Q359*H359</f>
        <v>0</v>
      </c>
      <c r="S359" s="212">
        <v>0</v>
      </c>
      <c r="T359" s="213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4" t="s">
        <v>265</v>
      </c>
      <c r="AT359" s="214" t="s">
        <v>118</v>
      </c>
      <c r="AU359" s="214" t="s">
        <v>81</v>
      </c>
      <c r="AY359" s="19" t="s">
        <v>114</v>
      </c>
      <c r="BE359" s="215">
        <f>IF(N359="základní",J359,0)</f>
        <v>0</v>
      </c>
      <c r="BF359" s="215">
        <f>IF(N359="snížená",J359,0)</f>
        <v>0</v>
      </c>
      <c r="BG359" s="215">
        <f>IF(N359="zákl. přenesená",J359,0)</f>
        <v>0</v>
      </c>
      <c r="BH359" s="215">
        <f>IF(N359="sníž. přenesená",J359,0)</f>
        <v>0</v>
      </c>
      <c r="BI359" s="215">
        <f>IF(N359="nulová",J359,0)</f>
        <v>0</v>
      </c>
      <c r="BJ359" s="19" t="s">
        <v>76</v>
      </c>
      <c r="BK359" s="215">
        <f>ROUND(I359*H359,2)</f>
        <v>0</v>
      </c>
      <c r="BL359" s="19" t="s">
        <v>265</v>
      </c>
      <c r="BM359" s="214" t="s">
        <v>683</v>
      </c>
    </row>
    <row r="360" s="2" customFormat="1">
      <c r="A360" s="40"/>
      <c r="B360" s="41"/>
      <c r="C360" s="42"/>
      <c r="D360" s="216" t="s">
        <v>125</v>
      </c>
      <c r="E360" s="42"/>
      <c r="F360" s="217" t="s">
        <v>684</v>
      </c>
      <c r="G360" s="42"/>
      <c r="H360" s="42"/>
      <c r="I360" s="218"/>
      <c r="J360" s="42"/>
      <c r="K360" s="42"/>
      <c r="L360" s="46"/>
      <c r="M360" s="219"/>
      <c r="N360" s="220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125</v>
      </c>
      <c r="AU360" s="19" t="s">
        <v>81</v>
      </c>
    </row>
    <row r="361" s="12" customFormat="1" ht="22.8" customHeight="1">
      <c r="A361" s="12"/>
      <c r="B361" s="187"/>
      <c r="C361" s="188"/>
      <c r="D361" s="189" t="s">
        <v>70</v>
      </c>
      <c r="E361" s="201" t="s">
        <v>685</v>
      </c>
      <c r="F361" s="201" t="s">
        <v>686</v>
      </c>
      <c r="G361" s="188"/>
      <c r="H361" s="188"/>
      <c r="I361" s="191"/>
      <c r="J361" s="202">
        <f>BK361</f>
        <v>0</v>
      </c>
      <c r="K361" s="188"/>
      <c r="L361" s="193"/>
      <c r="M361" s="194"/>
      <c r="N361" s="195"/>
      <c r="O361" s="195"/>
      <c r="P361" s="196">
        <f>SUM(P362:P374)</f>
        <v>0</v>
      </c>
      <c r="Q361" s="195"/>
      <c r="R361" s="196">
        <f>SUM(R362:R374)</f>
        <v>0.032991199999999998</v>
      </c>
      <c r="S361" s="195"/>
      <c r="T361" s="197">
        <f>SUM(T362:T374)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98" t="s">
        <v>81</v>
      </c>
      <c r="AT361" s="199" t="s">
        <v>70</v>
      </c>
      <c r="AU361" s="199" t="s">
        <v>76</v>
      </c>
      <c r="AY361" s="198" t="s">
        <v>114</v>
      </c>
      <c r="BK361" s="200">
        <f>SUM(BK362:BK374)</f>
        <v>0</v>
      </c>
    </row>
    <row r="362" s="2" customFormat="1" ht="24.15" customHeight="1">
      <c r="A362" s="40"/>
      <c r="B362" s="41"/>
      <c r="C362" s="203" t="s">
        <v>687</v>
      </c>
      <c r="D362" s="203" t="s">
        <v>118</v>
      </c>
      <c r="E362" s="204" t="s">
        <v>688</v>
      </c>
      <c r="F362" s="205" t="s">
        <v>689</v>
      </c>
      <c r="G362" s="206" t="s">
        <v>183</v>
      </c>
      <c r="H362" s="207">
        <v>71.719999999999999</v>
      </c>
      <c r="I362" s="208"/>
      <c r="J362" s="209">
        <f>ROUND(I362*H362,2)</f>
        <v>0</v>
      </c>
      <c r="K362" s="205" t="s">
        <v>122</v>
      </c>
      <c r="L362" s="46"/>
      <c r="M362" s="210" t="s">
        <v>19</v>
      </c>
      <c r="N362" s="211" t="s">
        <v>42</v>
      </c>
      <c r="O362" s="86"/>
      <c r="P362" s="212">
        <f>O362*H362</f>
        <v>0</v>
      </c>
      <c r="Q362" s="212">
        <v>8.0000000000000007E-05</v>
      </c>
      <c r="R362" s="212">
        <f>Q362*H362</f>
        <v>0.0057376000000000007</v>
      </c>
      <c r="S362" s="212">
        <v>0</v>
      </c>
      <c r="T362" s="213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4" t="s">
        <v>265</v>
      </c>
      <c r="AT362" s="214" t="s">
        <v>118</v>
      </c>
      <c r="AU362" s="214" t="s">
        <v>81</v>
      </c>
      <c r="AY362" s="19" t="s">
        <v>114</v>
      </c>
      <c r="BE362" s="215">
        <f>IF(N362="základní",J362,0)</f>
        <v>0</v>
      </c>
      <c r="BF362" s="215">
        <f>IF(N362="snížená",J362,0)</f>
        <v>0</v>
      </c>
      <c r="BG362" s="215">
        <f>IF(N362="zákl. přenesená",J362,0)</f>
        <v>0</v>
      </c>
      <c r="BH362" s="215">
        <f>IF(N362="sníž. přenesená",J362,0)</f>
        <v>0</v>
      </c>
      <c r="BI362" s="215">
        <f>IF(N362="nulová",J362,0)</f>
        <v>0</v>
      </c>
      <c r="BJ362" s="19" t="s">
        <v>76</v>
      </c>
      <c r="BK362" s="215">
        <f>ROUND(I362*H362,2)</f>
        <v>0</v>
      </c>
      <c r="BL362" s="19" t="s">
        <v>265</v>
      </c>
      <c r="BM362" s="214" t="s">
        <v>690</v>
      </c>
    </row>
    <row r="363" s="2" customFormat="1">
      <c r="A363" s="40"/>
      <c r="B363" s="41"/>
      <c r="C363" s="42"/>
      <c r="D363" s="216" t="s">
        <v>125</v>
      </c>
      <c r="E363" s="42"/>
      <c r="F363" s="217" t="s">
        <v>691</v>
      </c>
      <c r="G363" s="42"/>
      <c r="H363" s="42"/>
      <c r="I363" s="218"/>
      <c r="J363" s="42"/>
      <c r="K363" s="42"/>
      <c r="L363" s="46"/>
      <c r="M363" s="219"/>
      <c r="N363" s="220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125</v>
      </c>
      <c r="AU363" s="19" t="s">
        <v>81</v>
      </c>
    </row>
    <row r="364" s="13" customFormat="1">
      <c r="A364" s="13"/>
      <c r="B364" s="227"/>
      <c r="C364" s="228"/>
      <c r="D364" s="229" t="s">
        <v>191</v>
      </c>
      <c r="E364" s="230" t="s">
        <v>19</v>
      </c>
      <c r="F364" s="231" t="s">
        <v>692</v>
      </c>
      <c r="G364" s="228"/>
      <c r="H364" s="230" t="s">
        <v>19</v>
      </c>
      <c r="I364" s="232"/>
      <c r="J364" s="228"/>
      <c r="K364" s="228"/>
      <c r="L364" s="233"/>
      <c r="M364" s="234"/>
      <c r="N364" s="235"/>
      <c r="O364" s="235"/>
      <c r="P364" s="235"/>
      <c r="Q364" s="235"/>
      <c r="R364" s="235"/>
      <c r="S364" s="235"/>
      <c r="T364" s="23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7" t="s">
        <v>191</v>
      </c>
      <c r="AU364" s="237" t="s">
        <v>81</v>
      </c>
      <c r="AV364" s="13" t="s">
        <v>76</v>
      </c>
      <c r="AW364" s="13" t="s">
        <v>33</v>
      </c>
      <c r="AX364" s="13" t="s">
        <v>71</v>
      </c>
      <c r="AY364" s="237" t="s">
        <v>114</v>
      </c>
    </row>
    <row r="365" s="14" customFormat="1">
      <c r="A365" s="14"/>
      <c r="B365" s="238"/>
      <c r="C365" s="239"/>
      <c r="D365" s="229" t="s">
        <v>191</v>
      </c>
      <c r="E365" s="240" t="s">
        <v>19</v>
      </c>
      <c r="F365" s="241" t="s">
        <v>693</v>
      </c>
      <c r="G365" s="239"/>
      <c r="H365" s="242">
        <v>63.920000000000002</v>
      </c>
      <c r="I365" s="243"/>
      <c r="J365" s="239"/>
      <c r="K365" s="239"/>
      <c r="L365" s="244"/>
      <c r="M365" s="245"/>
      <c r="N365" s="246"/>
      <c r="O365" s="246"/>
      <c r="P365" s="246"/>
      <c r="Q365" s="246"/>
      <c r="R365" s="246"/>
      <c r="S365" s="246"/>
      <c r="T365" s="24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8" t="s">
        <v>191</v>
      </c>
      <c r="AU365" s="248" t="s">
        <v>81</v>
      </c>
      <c r="AV365" s="14" t="s">
        <v>81</v>
      </c>
      <c r="AW365" s="14" t="s">
        <v>33</v>
      </c>
      <c r="AX365" s="14" t="s">
        <v>71</v>
      </c>
      <c r="AY365" s="248" t="s">
        <v>114</v>
      </c>
    </row>
    <row r="366" s="13" customFormat="1">
      <c r="A366" s="13"/>
      <c r="B366" s="227"/>
      <c r="C366" s="228"/>
      <c r="D366" s="229" t="s">
        <v>191</v>
      </c>
      <c r="E366" s="230" t="s">
        <v>19</v>
      </c>
      <c r="F366" s="231" t="s">
        <v>694</v>
      </c>
      <c r="G366" s="228"/>
      <c r="H366" s="230" t="s">
        <v>19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191</v>
      </c>
      <c r="AU366" s="237" t="s">
        <v>81</v>
      </c>
      <c r="AV366" s="13" t="s">
        <v>76</v>
      </c>
      <c r="AW366" s="13" t="s">
        <v>33</v>
      </c>
      <c r="AX366" s="13" t="s">
        <v>71</v>
      </c>
      <c r="AY366" s="237" t="s">
        <v>114</v>
      </c>
    </row>
    <row r="367" s="14" customFormat="1">
      <c r="A367" s="14"/>
      <c r="B367" s="238"/>
      <c r="C367" s="239"/>
      <c r="D367" s="229" t="s">
        <v>191</v>
      </c>
      <c r="E367" s="240" t="s">
        <v>19</v>
      </c>
      <c r="F367" s="241" t="s">
        <v>695</v>
      </c>
      <c r="G367" s="239"/>
      <c r="H367" s="242">
        <v>7.7999999999999998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191</v>
      </c>
      <c r="AU367" s="248" t="s">
        <v>81</v>
      </c>
      <c r="AV367" s="14" t="s">
        <v>81</v>
      </c>
      <c r="AW367" s="14" t="s">
        <v>33</v>
      </c>
      <c r="AX367" s="14" t="s">
        <v>71</v>
      </c>
      <c r="AY367" s="248" t="s">
        <v>114</v>
      </c>
    </row>
    <row r="368" s="15" customFormat="1">
      <c r="A368" s="15"/>
      <c r="B368" s="249"/>
      <c r="C368" s="250"/>
      <c r="D368" s="229" t="s">
        <v>191</v>
      </c>
      <c r="E368" s="251" t="s">
        <v>19</v>
      </c>
      <c r="F368" s="252" t="s">
        <v>196</v>
      </c>
      <c r="G368" s="250"/>
      <c r="H368" s="253">
        <v>71.719999999999999</v>
      </c>
      <c r="I368" s="254"/>
      <c r="J368" s="250"/>
      <c r="K368" s="250"/>
      <c r="L368" s="255"/>
      <c r="M368" s="256"/>
      <c r="N368" s="257"/>
      <c r="O368" s="257"/>
      <c r="P368" s="257"/>
      <c r="Q368" s="257"/>
      <c r="R368" s="257"/>
      <c r="S368" s="257"/>
      <c r="T368" s="258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9" t="s">
        <v>191</v>
      </c>
      <c r="AU368" s="259" t="s">
        <v>81</v>
      </c>
      <c r="AV368" s="15" t="s">
        <v>117</v>
      </c>
      <c r="AW368" s="15" t="s">
        <v>33</v>
      </c>
      <c r="AX368" s="15" t="s">
        <v>76</v>
      </c>
      <c r="AY368" s="259" t="s">
        <v>114</v>
      </c>
    </row>
    <row r="369" s="2" customFormat="1" ht="16.5" customHeight="1">
      <c r="A369" s="40"/>
      <c r="B369" s="41"/>
      <c r="C369" s="203" t="s">
        <v>696</v>
      </c>
      <c r="D369" s="203" t="s">
        <v>118</v>
      </c>
      <c r="E369" s="204" t="s">
        <v>697</v>
      </c>
      <c r="F369" s="205" t="s">
        <v>698</v>
      </c>
      <c r="G369" s="206" t="s">
        <v>183</v>
      </c>
      <c r="H369" s="207">
        <v>71.719999999999999</v>
      </c>
      <c r="I369" s="208"/>
      <c r="J369" s="209">
        <f>ROUND(I369*H369,2)</f>
        <v>0</v>
      </c>
      <c r="K369" s="205" t="s">
        <v>122</v>
      </c>
      <c r="L369" s="46"/>
      <c r="M369" s="210" t="s">
        <v>19</v>
      </c>
      <c r="N369" s="211" t="s">
        <v>42</v>
      </c>
      <c r="O369" s="86"/>
      <c r="P369" s="212">
        <f>O369*H369</f>
        <v>0</v>
      </c>
      <c r="Q369" s="212">
        <v>0.00013999999999999999</v>
      </c>
      <c r="R369" s="212">
        <f>Q369*H369</f>
        <v>0.010040799999999999</v>
      </c>
      <c r="S369" s="212">
        <v>0</v>
      </c>
      <c r="T369" s="213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4" t="s">
        <v>265</v>
      </c>
      <c r="AT369" s="214" t="s">
        <v>118</v>
      </c>
      <c r="AU369" s="214" t="s">
        <v>81</v>
      </c>
      <c r="AY369" s="19" t="s">
        <v>114</v>
      </c>
      <c r="BE369" s="215">
        <f>IF(N369="základní",J369,0)</f>
        <v>0</v>
      </c>
      <c r="BF369" s="215">
        <f>IF(N369="snížená",J369,0)</f>
        <v>0</v>
      </c>
      <c r="BG369" s="215">
        <f>IF(N369="zákl. přenesená",J369,0)</f>
        <v>0</v>
      </c>
      <c r="BH369" s="215">
        <f>IF(N369="sníž. přenesená",J369,0)</f>
        <v>0</v>
      </c>
      <c r="BI369" s="215">
        <f>IF(N369="nulová",J369,0)</f>
        <v>0</v>
      </c>
      <c r="BJ369" s="19" t="s">
        <v>76</v>
      </c>
      <c r="BK369" s="215">
        <f>ROUND(I369*H369,2)</f>
        <v>0</v>
      </c>
      <c r="BL369" s="19" t="s">
        <v>265</v>
      </c>
      <c r="BM369" s="214" t="s">
        <v>699</v>
      </c>
    </row>
    <row r="370" s="2" customFormat="1">
      <c r="A370" s="40"/>
      <c r="B370" s="41"/>
      <c r="C370" s="42"/>
      <c r="D370" s="216" t="s">
        <v>125</v>
      </c>
      <c r="E370" s="42"/>
      <c r="F370" s="217" t="s">
        <v>700</v>
      </c>
      <c r="G370" s="42"/>
      <c r="H370" s="42"/>
      <c r="I370" s="218"/>
      <c r="J370" s="42"/>
      <c r="K370" s="42"/>
      <c r="L370" s="46"/>
      <c r="M370" s="219"/>
      <c r="N370" s="220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125</v>
      </c>
      <c r="AU370" s="19" t="s">
        <v>81</v>
      </c>
    </row>
    <row r="371" s="2" customFormat="1" ht="16.5" customHeight="1">
      <c r="A371" s="40"/>
      <c r="B371" s="41"/>
      <c r="C371" s="203" t="s">
        <v>701</v>
      </c>
      <c r="D371" s="203" t="s">
        <v>118</v>
      </c>
      <c r="E371" s="204" t="s">
        <v>702</v>
      </c>
      <c r="F371" s="205" t="s">
        <v>703</v>
      </c>
      <c r="G371" s="206" t="s">
        <v>183</v>
      </c>
      <c r="H371" s="207">
        <v>71.719999999999999</v>
      </c>
      <c r="I371" s="208"/>
      <c r="J371" s="209">
        <f>ROUND(I371*H371,2)</f>
        <v>0</v>
      </c>
      <c r="K371" s="205" t="s">
        <v>122</v>
      </c>
      <c r="L371" s="46"/>
      <c r="M371" s="210" t="s">
        <v>19</v>
      </c>
      <c r="N371" s="211" t="s">
        <v>42</v>
      </c>
      <c r="O371" s="86"/>
      <c r="P371" s="212">
        <f>O371*H371</f>
        <v>0</v>
      </c>
      <c r="Q371" s="212">
        <v>0.00012</v>
      </c>
      <c r="R371" s="212">
        <f>Q371*H371</f>
        <v>0.0086064000000000002</v>
      </c>
      <c r="S371" s="212">
        <v>0</v>
      </c>
      <c r="T371" s="213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4" t="s">
        <v>265</v>
      </c>
      <c r="AT371" s="214" t="s">
        <v>118</v>
      </c>
      <c r="AU371" s="214" t="s">
        <v>81</v>
      </c>
      <c r="AY371" s="19" t="s">
        <v>114</v>
      </c>
      <c r="BE371" s="215">
        <f>IF(N371="základní",J371,0)</f>
        <v>0</v>
      </c>
      <c r="BF371" s="215">
        <f>IF(N371="snížená",J371,0)</f>
        <v>0</v>
      </c>
      <c r="BG371" s="215">
        <f>IF(N371="zákl. přenesená",J371,0)</f>
        <v>0</v>
      </c>
      <c r="BH371" s="215">
        <f>IF(N371="sníž. přenesená",J371,0)</f>
        <v>0</v>
      </c>
      <c r="BI371" s="215">
        <f>IF(N371="nulová",J371,0)</f>
        <v>0</v>
      </c>
      <c r="BJ371" s="19" t="s">
        <v>76</v>
      </c>
      <c r="BK371" s="215">
        <f>ROUND(I371*H371,2)</f>
        <v>0</v>
      </c>
      <c r="BL371" s="19" t="s">
        <v>265</v>
      </c>
      <c r="BM371" s="214" t="s">
        <v>704</v>
      </c>
    </row>
    <row r="372" s="2" customFormat="1">
      <c r="A372" s="40"/>
      <c r="B372" s="41"/>
      <c r="C372" s="42"/>
      <c r="D372" s="216" t="s">
        <v>125</v>
      </c>
      <c r="E372" s="42"/>
      <c r="F372" s="217" t="s">
        <v>705</v>
      </c>
      <c r="G372" s="42"/>
      <c r="H372" s="42"/>
      <c r="I372" s="218"/>
      <c r="J372" s="42"/>
      <c r="K372" s="42"/>
      <c r="L372" s="46"/>
      <c r="M372" s="219"/>
      <c r="N372" s="220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125</v>
      </c>
      <c r="AU372" s="19" t="s">
        <v>81</v>
      </c>
    </row>
    <row r="373" s="2" customFormat="1" ht="16.5" customHeight="1">
      <c r="A373" s="40"/>
      <c r="B373" s="41"/>
      <c r="C373" s="203" t="s">
        <v>706</v>
      </c>
      <c r="D373" s="203" t="s">
        <v>118</v>
      </c>
      <c r="E373" s="204" t="s">
        <v>707</v>
      </c>
      <c r="F373" s="205" t="s">
        <v>708</v>
      </c>
      <c r="G373" s="206" t="s">
        <v>183</v>
      </c>
      <c r="H373" s="207">
        <v>71.719999999999999</v>
      </c>
      <c r="I373" s="208"/>
      <c r="J373" s="209">
        <f>ROUND(I373*H373,2)</f>
        <v>0</v>
      </c>
      <c r="K373" s="205" t="s">
        <v>122</v>
      </c>
      <c r="L373" s="46"/>
      <c r="M373" s="210" t="s">
        <v>19</v>
      </c>
      <c r="N373" s="211" t="s">
        <v>42</v>
      </c>
      <c r="O373" s="86"/>
      <c r="P373" s="212">
        <f>O373*H373</f>
        <v>0</v>
      </c>
      <c r="Q373" s="212">
        <v>0.00012</v>
      </c>
      <c r="R373" s="212">
        <f>Q373*H373</f>
        <v>0.0086064000000000002</v>
      </c>
      <c r="S373" s="212">
        <v>0</v>
      </c>
      <c r="T373" s="213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4" t="s">
        <v>265</v>
      </c>
      <c r="AT373" s="214" t="s">
        <v>118</v>
      </c>
      <c r="AU373" s="214" t="s">
        <v>81</v>
      </c>
      <c r="AY373" s="19" t="s">
        <v>114</v>
      </c>
      <c r="BE373" s="215">
        <f>IF(N373="základní",J373,0)</f>
        <v>0</v>
      </c>
      <c r="BF373" s="215">
        <f>IF(N373="snížená",J373,0)</f>
        <v>0</v>
      </c>
      <c r="BG373" s="215">
        <f>IF(N373="zákl. přenesená",J373,0)</f>
        <v>0</v>
      </c>
      <c r="BH373" s="215">
        <f>IF(N373="sníž. přenesená",J373,0)</f>
        <v>0</v>
      </c>
      <c r="BI373" s="215">
        <f>IF(N373="nulová",J373,0)</f>
        <v>0</v>
      </c>
      <c r="BJ373" s="19" t="s">
        <v>76</v>
      </c>
      <c r="BK373" s="215">
        <f>ROUND(I373*H373,2)</f>
        <v>0</v>
      </c>
      <c r="BL373" s="19" t="s">
        <v>265</v>
      </c>
      <c r="BM373" s="214" t="s">
        <v>709</v>
      </c>
    </row>
    <row r="374" s="2" customFormat="1">
      <c r="A374" s="40"/>
      <c r="B374" s="41"/>
      <c r="C374" s="42"/>
      <c r="D374" s="216" t="s">
        <v>125</v>
      </c>
      <c r="E374" s="42"/>
      <c r="F374" s="217" t="s">
        <v>710</v>
      </c>
      <c r="G374" s="42"/>
      <c r="H374" s="42"/>
      <c r="I374" s="218"/>
      <c r="J374" s="42"/>
      <c r="K374" s="42"/>
      <c r="L374" s="46"/>
      <c r="M374" s="219"/>
      <c r="N374" s="220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125</v>
      </c>
      <c r="AU374" s="19" t="s">
        <v>81</v>
      </c>
    </row>
    <row r="375" s="12" customFormat="1" ht="25.92" customHeight="1">
      <c r="A375" s="12"/>
      <c r="B375" s="187"/>
      <c r="C375" s="188"/>
      <c r="D375" s="189" t="s">
        <v>70</v>
      </c>
      <c r="E375" s="190" t="s">
        <v>254</v>
      </c>
      <c r="F375" s="190" t="s">
        <v>711</v>
      </c>
      <c r="G375" s="188"/>
      <c r="H375" s="188"/>
      <c r="I375" s="191"/>
      <c r="J375" s="192">
        <f>BK375</f>
        <v>0</v>
      </c>
      <c r="K375" s="188"/>
      <c r="L375" s="193"/>
      <c r="M375" s="194"/>
      <c r="N375" s="195"/>
      <c r="O375" s="195"/>
      <c r="P375" s="196">
        <f>P376+P381</f>
        <v>0</v>
      </c>
      <c r="Q375" s="195"/>
      <c r="R375" s="196">
        <f>R376+R381</f>
        <v>0.0122395</v>
      </c>
      <c r="S375" s="195"/>
      <c r="T375" s="197">
        <f>T376+T381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98" t="s">
        <v>143</v>
      </c>
      <c r="AT375" s="199" t="s">
        <v>70</v>
      </c>
      <c r="AU375" s="199" t="s">
        <v>71</v>
      </c>
      <c r="AY375" s="198" t="s">
        <v>114</v>
      </c>
      <c r="BK375" s="200">
        <f>BK376+BK381</f>
        <v>0</v>
      </c>
    </row>
    <row r="376" s="12" customFormat="1" ht="22.8" customHeight="1">
      <c r="A376" s="12"/>
      <c r="B376" s="187"/>
      <c r="C376" s="188"/>
      <c r="D376" s="189" t="s">
        <v>70</v>
      </c>
      <c r="E376" s="201" t="s">
        <v>712</v>
      </c>
      <c r="F376" s="201" t="s">
        <v>713</v>
      </c>
      <c r="G376" s="188"/>
      <c r="H376" s="188"/>
      <c r="I376" s="191"/>
      <c r="J376" s="202">
        <f>BK376</f>
        <v>0</v>
      </c>
      <c r="K376" s="188"/>
      <c r="L376" s="193"/>
      <c r="M376" s="194"/>
      <c r="N376" s="195"/>
      <c r="O376" s="195"/>
      <c r="P376" s="196">
        <f>SUM(P377:P380)</f>
        <v>0</v>
      </c>
      <c r="Q376" s="195"/>
      <c r="R376" s="196">
        <f>SUM(R377:R380)</f>
        <v>0.0095795000000000012</v>
      </c>
      <c r="S376" s="195"/>
      <c r="T376" s="197">
        <f>SUM(T377:T380)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98" t="s">
        <v>143</v>
      </c>
      <c r="AT376" s="199" t="s">
        <v>70</v>
      </c>
      <c r="AU376" s="199" t="s">
        <v>76</v>
      </c>
      <c r="AY376" s="198" t="s">
        <v>114</v>
      </c>
      <c r="BK376" s="200">
        <f>SUM(BK377:BK380)</f>
        <v>0</v>
      </c>
    </row>
    <row r="377" s="2" customFormat="1" ht="24.15" customHeight="1">
      <c r="A377" s="40"/>
      <c r="B377" s="41"/>
      <c r="C377" s="203" t="s">
        <v>714</v>
      </c>
      <c r="D377" s="203" t="s">
        <v>118</v>
      </c>
      <c r="E377" s="204" t="s">
        <v>715</v>
      </c>
      <c r="F377" s="205" t="s">
        <v>716</v>
      </c>
      <c r="G377" s="206" t="s">
        <v>319</v>
      </c>
      <c r="H377" s="207">
        <v>49</v>
      </c>
      <c r="I377" s="208"/>
      <c r="J377" s="209">
        <f>ROUND(I377*H377,2)</f>
        <v>0</v>
      </c>
      <c r="K377" s="205" t="s">
        <v>122</v>
      </c>
      <c r="L377" s="46"/>
      <c r="M377" s="210" t="s">
        <v>19</v>
      </c>
      <c r="N377" s="211" t="s">
        <v>42</v>
      </c>
      <c r="O377" s="86"/>
      <c r="P377" s="212">
        <f>O377*H377</f>
        <v>0</v>
      </c>
      <c r="Q377" s="212">
        <v>0</v>
      </c>
      <c r="R377" s="212">
        <f>Q377*H377</f>
        <v>0</v>
      </c>
      <c r="S377" s="212">
        <v>0</v>
      </c>
      <c r="T377" s="213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4" t="s">
        <v>561</v>
      </c>
      <c r="AT377" s="214" t="s">
        <v>118</v>
      </c>
      <c r="AU377" s="214" t="s">
        <v>81</v>
      </c>
      <c r="AY377" s="19" t="s">
        <v>114</v>
      </c>
      <c r="BE377" s="215">
        <f>IF(N377="základní",J377,0)</f>
        <v>0</v>
      </c>
      <c r="BF377" s="215">
        <f>IF(N377="snížená",J377,0)</f>
        <v>0</v>
      </c>
      <c r="BG377" s="215">
        <f>IF(N377="zákl. přenesená",J377,0)</f>
        <v>0</v>
      </c>
      <c r="BH377" s="215">
        <f>IF(N377="sníž. přenesená",J377,0)</f>
        <v>0</v>
      </c>
      <c r="BI377" s="215">
        <f>IF(N377="nulová",J377,0)</f>
        <v>0</v>
      </c>
      <c r="BJ377" s="19" t="s">
        <v>76</v>
      </c>
      <c r="BK377" s="215">
        <f>ROUND(I377*H377,2)</f>
        <v>0</v>
      </c>
      <c r="BL377" s="19" t="s">
        <v>561</v>
      </c>
      <c r="BM377" s="214" t="s">
        <v>717</v>
      </c>
    </row>
    <row r="378" s="2" customFormat="1">
      <c r="A378" s="40"/>
      <c r="B378" s="41"/>
      <c r="C378" s="42"/>
      <c r="D378" s="216" t="s">
        <v>125</v>
      </c>
      <c r="E378" s="42"/>
      <c r="F378" s="217" t="s">
        <v>718</v>
      </c>
      <c r="G378" s="42"/>
      <c r="H378" s="42"/>
      <c r="I378" s="218"/>
      <c r="J378" s="42"/>
      <c r="K378" s="42"/>
      <c r="L378" s="46"/>
      <c r="M378" s="219"/>
      <c r="N378" s="220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125</v>
      </c>
      <c r="AU378" s="19" t="s">
        <v>81</v>
      </c>
    </row>
    <row r="379" s="2" customFormat="1" ht="16.5" customHeight="1">
      <c r="A379" s="40"/>
      <c r="B379" s="41"/>
      <c r="C379" s="260" t="s">
        <v>719</v>
      </c>
      <c r="D379" s="260" t="s">
        <v>254</v>
      </c>
      <c r="E379" s="261" t="s">
        <v>557</v>
      </c>
      <c r="F379" s="262" t="s">
        <v>558</v>
      </c>
      <c r="G379" s="263" t="s">
        <v>319</v>
      </c>
      <c r="H379" s="264">
        <v>56.350000000000001</v>
      </c>
      <c r="I379" s="265"/>
      <c r="J379" s="266">
        <f>ROUND(I379*H379,2)</f>
        <v>0</v>
      </c>
      <c r="K379" s="262" t="s">
        <v>122</v>
      </c>
      <c r="L379" s="267"/>
      <c r="M379" s="268" t="s">
        <v>19</v>
      </c>
      <c r="N379" s="269" t="s">
        <v>42</v>
      </c>
      <c r="O379" s="86"/>
      <c r="P379" s="212">
        <f>O379*H379</f>
        <v>0</v>
      </c>
      <c r="Q379" s="212">
        <v>0.00017000000000000001</v>
      </c>
      <c r="R379" s="212">
        <f>Q379*H379</f>
        <v>0.0095795000000000012</v>
      </c>
      <c r="S379" s="212">
        <v>0</v>
      </c>
      <c r="T379" s="213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4" t="s">
        <v>720</v>
      </c>
      <c r="AT379" s="214" t="s">
        <v>254</v>
      </c>
      <c r="AU379" s="214" t="s">
        <v>81</v>
      </c>
      <c r="AY379" s="19" t="s">
        <v>114</v>
      </c>
      <c r="BE379" s="215">
        <f>IF(N379="základní",J379,0)</f>
        <v>0</v>
      </c>
      <c r="BF379" s="215">
        <f>IF(N379="snížená",J379,0)</f>
        <v>0</v>
      </c>
      <c r="BG379" s="215">
        <f>IF(N379="zákl. přenesená",J379,0)</f>
        <v>0</v>
      </c>
      <c r="BH379" s="215">
        <f>IF(N379="sníž. přenesená",J379,0)</f>
        <v>0</v>
      </c>
      <c r="BI379" s="215">
        <f>IF(N379="nulová",J379,0)</f>
        <v>0</v>
      </c>
      <c r="BJ379" s="19" t="s">
        <v>76</v>
      </c>
      <c r="BK379" s="215">
        <f>ROUND(I379*H379,2)</f>
        <v>0</v>
      </c>
      <c r="BL379" s="19" t="s">
        <v>720</v>
      </c>
      <c r="BM379" s="214" t="s">
        <v>721</v>
      </c>
    </row>
    <row r="380" s="14" customFormat="1">
      <c r="A380" s="14"/>
      <c r="B380" s="238"/>
      <c r="C380" s="239"/>
      <c r="D380" s="229" t="s">
        <v>191</v>
      </c>
      <c r="E380" s="239"/>
      <c r="F380" s="241" t="s">
        <v>722</v>
      </c>
      <c r="G380" s="239"/>
      <c r="H380" s="242">
        <v>56.350000000000001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191</v>
      </c>
      <c r="AU380" s="248" t="s">
        <v>81</v>
      </c>
      <c r="AV380" s="14" t="s">
        <v>81</v>
      </c>
      <c r="AW380" s="14" t="s">
        <v>4</v>
      </c>
      <c r="AX380" s="14" t="s">
        <v>76</v>
      </c>
      <c r="AY380" s="248" t="s">
        <v>114</v>
      </c>
    </row>
    <row r="381" s="12" customFormat="1" ht="22.8" customHeight="1">
      <c r="A381" s="12"/>
      <c r="B381" s="187"/>
      <c r="C381" s="188"/>
      <c r="D381" s="189" t="s">
        <v>70</v>
      </c>
      <c r="E381" s="201" t="s">
        <v>723</v>
      </c>
      <c r="F381" s="201" t="s">
        <v>724</v>
      </c>
      <c r="G381" s="188"/>
      <c r="H381" s="188"/>
      <c r="I381" s="191"/>
      <c r="J381" s="202">
        <f>BK381</f>
        <v>0</v>
      </c>
      <c r="K381" s="188"/>
      <c r="L381" s="193"/>
      <c r="M381" s="194"/>
      <c r="N381" s="195"/>
      <c r="O381" s="195"/>
      <c r="P381" s="196">
        <f>SUM(P382:P389)</f>
        <v>0</v>
      </c>
      <c r="Q381" s="195"/>
      <c r="R381" s="196">
        <f>SUM(R382:R389)</f>
        <v>0.0026599999999999996</v>
      </c>
      <c r="S381" s="195"/>
      <c r="T381" s="197">
        <f>SUM(T382:T389)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98" t="s">
        <v>143</v>
      </c>
      <c r="AT381" s="199" t="s">
        <v>70</v>
      </c>
      <c r="AU381" s="199" t="s">
        <v>76</v>
      </c>
      <c r="AY381" s="198" t="s">
        <v>114</v>
      </c>
      <c r="BK381" s="200">
        <f>SUM(BK382:BK389)</f>
        <v>0</v>
      </c>
    </row>
    <row r="382" s="2" customFormat="1" ht="33" customHeight="1">
      <c r="A382" s="40"/>
      <c r="B382" s="41"/>
      <c r="C382" s="203" t="s">
        <v>725</v>
      </c>
      <c r="D382" s="203" t="s">
        <v>118</v>
      </c>
      <c r="E382" s="204" t="s">
        <v>726</v>
      </c>
      <c r="F382" s="205" t="s">
        <v>727</v>
      </c>
      <c r="G382" s="206" t="s">
        <v>319</v>
      </c>
      <c r="H382" s="207">
        <v>38</v>
      </c>
      <c r="I382" s="208"/>
      <c r="J382" s="209">
        <f>ROUND(I382*H382,2)</f>
        <v>0</v>
      </c>
      <c r="K382" s="205" t="s">
        <v>122</v>
      </c>
      <c r="L382" s="46"/>
      <c r="M382" s="210" t="s">
        <v>19</v>
      </c>
      <c r="N382" s="211" t="s">
        <v>42</v>
      </c>
      <c r="O382" s="86"/>
      <c r="P382" s="212">
        <f>O382*H382</f>
        <v>0</v>
      </c>
      <c r="Q382" s="212">
        <v>0</v>
      </c>
      <c r="R382" s="212">
        <f>Q382*H382</f>
        <v>0</v>
      </c>
      <c r="S382" s="212">
        <v>0</v>
      </c>
      <c r="T382" s="213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4" t="s">
        <v>561</v>
      </c>
      <c r="AT382" s="214" t="s">
        <v>118</v>
      </c>
      <c r="AU382" s="214" t="s">
        <v>81</v>
      </c>
      <c r="AY382" s="19" t="s">
        <v>114</v>
      </c>
      <c r="BE382" s="215">
        <f>IF(N382="základní",J382,0)</f>
        <v>0</v>
      </c>
      <c r="BF382" s="215">
        <f>IF(N382="snížená",J382,0)</f>
        <v>0</v>
      </c>
      <c r="BG382" s="215">
        <f>IF(N382="zákl. přenesená",J382,0)</f>
        <v>0</v>
      </c>
      <c r="BH382" s="215">
        <f>IF(N382="sníž. přenesená",J382,0)</f>
        <v>0</v>
      </c>
      <c r="BI382" s="215">
        <f>IF(N382="nulová",J382,0)</f>
        <v>0</v>
      </c>
      <c r="BJ382" s="19" t="s">
        <v>76</v>
      </c>
      <c r="BK382" s="215">
        <f>ROUND(I382*H382,2)</f>
        <v>0</v>
      </c>
      <c r="BL382" s="19" t="s">
        <v>561</v>
      </c>
      <c r="BM382" s="214" t="s">
        <v>728</v>
      </c>
    </row>
    <row r="383" s="2" customFormat="1">
      <c r="A383" s="40"/>
      <c r="B383" s="41"/>
      <c r="C383" s="42"/>
      <c r="D383" s="216" t="s">
        <v>125</v>
      </c>
      <c r="E383" s="42"/>
      <c r="F383" s="217" t="s">
        <v>729</v>
      </c>
      <c r="G383" s="42"/>
      <c r="H383" s="42"/>
      <c r="I383" s="218"/>
      <c r="J383" s="42"/>
      <c r="K383" s="42"/>
      <c r="L383" s="46"/>
      <c r="M383" s="219"/>
      <c r="N383" s="220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125</v>
      </c>
      <c r="AU383" s="19" t="s">
        <v>81</v>
      </c>
    </row>
    <row r="384" s="2" customFormat="1" ht="33" customHeight="1">
      <c r="A384" s="40"/>
      <c r="B384" s="41"/>
      <c r="C384" s="203" t="s">
        <v>730</v>
      </c>
      <c r="D384" s="203" t="s">
        <v>118</v>
      </c>
      <c r="E384" s="204" t="s">
        <v>731</v>
      </c>
      <c r="F384" s="205" t="s">
        <v>732</v>
      </c>
      <c r="G384" s="206" t="s">
        <v>319</v>
      </c>
      <c r="H384" s="207">
        <v>38</v>
      </c>
      <c r="I384" s="208"/>
      <c r="J384" s="209">
        <f>ROUND(I384*H384,2)</f>
        <v>0</v>
      </c>
      <c r="K384" s="205" t="s">
        <v>122</v>
      </c>
      <c r="L384" s="46"/>
      <c r="M384" s="210" t="s">
        <v>19</v>
      </c>
      <c r="N384" s="211" t="s">
        <v>42</v>
      </c>
      <c r="O384" s="86"/>
      <c r="P384" s="212">
        <f>O384*H384</f>
        <v>0</v>
      </c>
      <c r="Q384" s="212">
        <v>0</v>
      </c>
      <c r="R384" s="212">
        <f>Q384*H384</f>
        <v>0</v>
      </c>
      <c r="S384" s="212">
        <v>0</v>
      </c>
      <c r="T384" s="213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4" t="s">
        <v>561</v>
      </c>
      <c r="AT384" s="214" t="s">
        <v>118</v>
      </c>
      <c r="AU384" s="214" t="s">
        <v>81</v>
      </c>
      <c r="AY384" s="19" t="s">
        <v>114</v>
      </c>
      <c r="BE384" s="215">
        <f>IF(N384="základní",J384,0)</f>
        <v>0</v>
      </c>
      <c r="BF384" s="215">
        <f>IF(N384="snížená",J384,0)</f>
        <v>0</v>
      </c>
      <c r="BG384" s="215">
        <f>IF(N384="zákl. přenesená",J384,0)</f>
        <v>0</v>
      </c>
      <c r="BH384" s="215">
        <f>IF(N384="sníž. přenesená",J384,0)</f>
        <v>0</v>
      </c>
      <c r="BI384" s="215">
        <f>IF(N384="nulová",J384,0)</f>
        <v>0</v>
      </c>
      <c r="BJ384" s="19" t="s">
        <v>76</v>
      </c>
      <c r="BK384" s="215">
        <f>ROUND(I384*H384,2)</f>
        <v>0</v>
      </c>
      <c r="BL384" s="19" t="s">
        <v>561</v>
      </c>
      <c r="BM384" s="214" t="s">
        <v>733</v>
      </c>
    </row>
    <row r="385" s="2" customFormat="1">
      <c r="A385" s="40"/>
      <c r="B385" s="41"/>
      <c r="C385" s="42"/>
      <c r="D385" s="216" t="s">
        <v>125</v>
      </c>
      <c r="E385" s="42"/>
      <c r="F385" s="217" t="s">
        <v>734</v>
      </c>
      <c r="G385" s="42"/>
      <c r="H385" s="42"/>
      <c r="I385" s="218"/>
      <c r="J385" s="42"/>
      <c r="K385" s="42"/>
      <c r="L385" s="46"/>
      <c r="M385" s="219"/>
      <c r="N385" s="220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125</v>
      </c>
      <c r="AU385" s="19" t="s">
        <v>81</v>
      </c>
    </row>
    <row r="386" s="2" customFormat="1" ht="21.75" customHeight="1">
      <c r="A386" s="40"/>
      <c r="B386" s="41"/>
      <c r="C386" s="203" t="s">
        <v>735</v>
      </c>
      <c r="D386" s="203" t="s">
        <v>118</v>
      </c>
      <c r="E386" s="204" t="s">
        <v>736</v>
      </c>
      <c r="F386" s="205" t="s">
        <v>737</v>
      </c>
      <c r="G386" s="206" t="s">
        <v>319</v>
      </c>
      <c r="H386" s="207">
        <v>38</v>
      </c>
      <c r="I386" s="208"/>
      <c r="J386" s="209">
        <f>ROUND(I386*H386,2)</f>
        <v>0</v>
      </c>
      <c r="K386" s="205" t="s">
        <v>122</v>
      </c>
      <c r="L386" s="46"/>
      <c r="M386" s="210" t="s">
        <v>19</v>
      </c>
      <c r="N386" s="211" t="s">
        <v>42</v>
      </c>
      <c r="O386" s="86"/>
      <c r="P386" s="212">
        <f>O386*H386</f>
        <v>0</v>
      </c>
      <c r="Q386" s="212">
        <v>0</v>
      </c>
      <c r="R386" s="212">
        <f>Q386*H386</f>
        <v>0</v>
      </c>
      <c r="S386" s="212">
        <v>0</v>
      </c>
      <c r="T386" s="213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4" t="s">
        <v>561</v>
      </c>
      <c r="AT386" s="214" t="s">
        <v>118</v>
      </c>
      <c r="AU386" s="214" t="s">
        <v>81</v>
      </c>
      <c r="AY386" s="19" t="s">
        <v>114</v>
      </c>
      <c r="BE386" s="215">
        <f>IF(N386="základní",J386,0)</f>
        <v>0</v>
      </c>
      <c r="BF386" s="215">
        <f>IF(N386="snížená",J386,0)</f>
        <v>0</v>
      </c>
      <c r="BG386" s="215">
        <f>IF(N386="zákl. přenesená",J386,0)</f>
        <v>0</v>
      </c>
      <c r="BH386" s="215">
        <f>IF(N386="sníž. přenesená",J386,0)</f>
        <v>0</v>
      </c>
      <c r="BI386" s="215">
        <f>IF(N386="nulová",J386,0)</f>
        <v>0</v>
      </c>
      <c r="BJ386" s="19" t="s">
        <v>76</v>
      </c>
      <c r="BK386" s="215">
        <f>ROUND(I386*H386,2)</f>
        <v>0</v>
      </c>
      <c r="BL386" s="19" t="s">
        <v>561</v>
      </c>
      <c r="BM386" s="214" t="s">
        <v>738</v>
      </c>
    </row>
    <row r="387" s="2" customFormat="1">
      <c r="A387" s="40"/>
      <c r="B387" s="41"/>
      <c r="C387" s="42"/>
      <c r="D387" s="216" t="s">
        <v>125</v>
      </c>
      <c r="E387" s="42"/>
      <c r="F387" s="217" t="s">
        <v>739</v>
      </c>
      <c r="G387" s="42"/>
      <c r="H387" s="42"/>
      <c r="I387" s="218"/>
      <c r="J387" s="42"/>
      <c r="K387" s="42"/>
      <c r="L387" s="46"/>
      <c r="M387" s="219"/>
      <c r="N387" s="220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125</v>
      </c>
      <c r="AU387" s="19" t="s">
        <v>81</v>
      </c>
    </row>
    <row r="388" s="2" customFormat="1" ht="21.75" customHeight="1">
      <c r="A388" s="40"/>
      <c r="B388" s="41"/>
      <c r="C388" s="203" t="s">
        <v>740</v>
      </c>
      <c r="D388" s="203" t="s">
        <v>118</v>
      </c>
      <c r="E388" s="204" t="s">
        <v>741</v>
      </c>
      <c r="F388" s="205" t="s">
        <v>742</v>
      </c>
      <c r="G388" s="206" t="s">
        <v>319</v>
      </c>
      <c r="H388" s="207">
        <v>38</v>
      </c>
      <c r="I388" s="208"/>
      <c r="J388" s="209">
        <f>ROUND(I388*H388,2)</f>
        <v>0</v>
      </c>
      <c r="K388" s="205" t="s">
        <v>122</v>
      </c>
      <c r="L388" s="46"/>
      <c r="M388" s="210" t="s">
        <v>19</v>
      </c>
      <c r="N388" s="211" t="s">
        <v>42</v>
      </c>
      <c r="O388" s="86"/>
      <c r="P388" s="212">
        <f>O388*H388</f>
        <v>0</v>
      </c>
      <c r="Q388" s="212">
        <v>6.9999999999999994E-05</v>
      </c>
      <c r="R388" s="212">
        <f>Q388*H388</f>
        <v>0.0026599999999999996</v>
      </c>
      <c r="S388" s="212">
        <v>0</v>
      </c>
      <c r="T388" s="213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4" t="s">
        <v>561</v>
      </c>
      <c r="AT388" s="214" t="s">
        <v>118</v>
      </c>
      <c r="AU388" s="214" t="s">
        <v>81</v>
      </c>
      <c r="AY388" s="19" t="s">
        <v>114</v>
      </c>
      <c r="BE388" s="215">
        <f>IF(N388="základní",J388,0)</f>
        <v>0</v>
      </c>
      <c r="BF388" s="215">
        <f>IF(N388="snížená",J388,0)</f>
        <v>0</v>
      </c>
      <c r="BG388" s="215">
        <f>IF(N388="zákl. přenesená",J388,0)</f>
        <v>0</v>
      </c>
      <c r="BH388" s="215">
        <f>IF(N388="sníž. přenesená",J388,0)</f>
        <v>0</v>
      </c>
      <c r="BI388" s="215">
        <f>IF(N388="nulová",J388,0)</f>
        <v>0</v>
      </c>
      <c r="BJ388" s="19" t="s">
        <v>76</v>
      </c>
      <c r="BK388" s="215">
        <f>ROUND(I388*H388,2)</f>
        <v>0</v>
      </c>
      <c r="BL388" s="19" t="s">
        <v>561</v>
      </c>
      <c r="BM388" s="214" t="s">
        <v>743</v>
      </c>
    </row>
    <row r="389" s="2" customFormat="1">
      <c r="A389" s="40"/>
      <c r="B389" s="41"/>
      <c r="C389" s="42"/>
      <c r="D389" s="216" t="s">
        <v>125</v>
      </c>
      <c r="E389" s="42"/>
      <c r="F389" s="217" t="s">
        <v>744</v>
      </c>
      <c r="G389" s="42"/>
      <c r="H389" s="42"/>
      <c r="I389" s="218"/>
      <c r="J389" s="42"/>
      <c r="K389" s="42"/>
      <c r="L389" s="46"/>
      <c r="M389" s="221"/>
      <c r="N389" s="222"/>
      <c r="O389" s="223"/>
      <c r="P389" s="223"/>
      <c r="Q389" s="223"/>
      <c r="R389" s="223"/>
      <c r="S389" s="223"/>
      <c r="T389" s="224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125</v>
      </c>
      <c r="AU389" s="19" t="s">
        <v>81</v>
      </c>
    </row>
    <row r="390" s="2" customFormat="1" ht="6.96" customHeight="1">
      <c r="A390" s="40"/>
      <c r="B390" s="61"/>
      <c r="C390" s="62"/>
      <c r="D390" s="62"/>
      <c r="E390" s="62"/>
      <c r="F390" s="62"/>
      <c r="G390" s="62"/>
      <c r="H390" s="62"/>
      <c r="I390" s="62"/>
      <c r="J390" s="62"/>
      <c r="K390" s="62"/>
      <c r="L390" s="46"/>
      <c r="M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</row>
  </sheetData>
  <sheetProtection sheet="1" autoFilter="0" formatColumns="0" formatRows="0" objects="1" scenarios="1" spinCount="100000" saltValue="lX6CzvEfEtk5QODn3QpZVMcC9IqxIMoY/fYhv9myQIewzUAuXsyPbrrNZYbfh5i9jzESdxnn/3HDK+47/RnTpw==" hashValue="IAGXs9M+06Y1UAnBoJZqSYNGlOePbZDQqeeFVuA1mpHYGAqJk2eHYAJrhUkCwntitwlp5vd6YbyCOtkMNO50QQ==" algorithmName="SHA-512" password="CC35"/>
  <autoFilter ref="C98:K389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112101122"/>
    <hyperlink ref="F105" r:id="rId2" display="https://podminky.urs.cz/item/CS_URS_2025_01/112251102"/>
    <hyperlink ref="F107" r:id="rId3" display="https://podminky.urs.cz/item/CS_URS_2025_01/113107112"/>
    <hyperlink ref="F109" r:id="rId4" display="https://podminky.urs.cz/item/CS_URS_2025_01/121151113"/>
    <hyperlink ref="F116" r:id="rId5" display="https://podminky.urs.cz/item/CS_URS_2025_01/122551104"/>
    <hyperlink ref="F123" r:id="rId6" display="https://podminky.urs.cz/item/CS_URS_2025_01/131352502"/>
    <hyperlink ref="F125" r:id="rId7" display="https://podminky.urs.cz/item/CS_URS_2025_01/132412131"/>
    <hyperlink ref="F132" r:id="rId8" display="https://podminky.urs.cz/item/CS_URS_2025_01/132551101"/>
    <hyperlink ref="F139" r:id="rId9" display="https://podminky.urs.cz/item/CS_URS_2025_01/162351143"/>
    <hyperlink ref="F142" r:id="rId10" display="https://podminky.urs.cz/item/CS_URS_2025_01/171201231"/>
    <hyperlink ref="F144" r:id="rId11" display="https://podminky.urs.cz/item/CS_URS_2025_01/181351103"/>
    <hyperlink ref="F150" r:id="rId12" display="https://podminky.urs.cz/item/CS_URS_2025_01/181411121"/>
    <hyperlink ref="F155" r:id="rId13" display="https://podminky.urs.cz/item/CS_URS_2025_01/181411141"/>
    <hyperlink ref="F160" r:id="rId14" display="https://podminky.urs.cz/item/CS_URS_2025_01/181951116"/>
    <hyperlink ref="F163" r:id="rId15" display="https://podminky.urs.cz/item/CS_URS_2025_01/274313711"/>
    <hyperlink ref="F171" r:id="rId16" display="https://podminky.urs.cz/item/CS_URS_2025_01/274351121"/>
    <hyperlink ref="F174" r:id="rId17" display="https://podminky.urs.cz/item/CS_URS_2025_01/274351122"/>
    <hyperlink ref="F176" r:id="rId18" display="https://podminky.urs.cz/item/CS_URS_2025_01/275313711"/>
    <hyperlink ref="F183" r:id="rId19" display="https://podminky.urs.cz/item/CS_URS_2025_01/275351121"/>
    <hyperlink ref="F188" r:id="rId20" display="https://podminky.urs.cz/item/CS_URS_2025_01/275351122"/>
    <hyperlink ref="F191" r:id="rId21" display="https://podminky.urs.cz/item/CS_URS_2025_01/327122111"/>
    <hyperlink ref="F193" r:id="rId22" display="https://podminky.urs.cz/item/CS_URS_2025_01/327122112"/>
    <hyperlink ref="F195" r:id="rId23" display="https://podminky.urs.cz/item/CS_URS_2025_01/327122113"/>
    <hyperlink ref="F197" r:id="rId24" display="https://podminky.urs.cz/item/CS_URS_2025_01/327122114"/>
    <hyperlink ref="F199" r:id="rId25" display="https://podminky.urs.cz/item/CS_URS_2025_01/327122212"/>
    <hyperlink ref="F202" r:id="rId26" display="https://podminky.urs.cz/item/CS_URS_2025_01/564851111"/>
    <hyperlink ref="F206" r:id="rId27" display="https://podminky.urs.cz/item/CS_URS_2025_01/597961111"/>
    <hyperlink ref="F210" r:id="rId28" display="https://podminky.urs.cz/item/CS_URS_2025_01/631311214"/>
    <hyperlink ref="F214" r:id="rId29" display="https://podminky.urs.cz/item/CS_URS_2025_01/631311224"/>
    <hyperlink ref="F221" r:id="rId30" display="https://podminky.urs.cz/item/CS_URS_2025_01/631319022"/>
    <hyperlink ref="F223" r:id="rId31" display="https://podminky.urs.cz/item/CS_URS_2025_01/631319173"/>
    <hyperlink ref="F225" r:id="rId32" display="https://podminky.urs.cz/item/CS_URS_2025_01/631351101"/>
    <hyperlink ref="F232" r:id="rId33" display="https://podminky.urs.cz/item/CS_URS_2025_01/631351102"/>
    <hyperlink ref="F240" r:id="rId34" display="https://podminky.urs.cz/item/CS_URS_2025_01/631362021"/>
    <hyperlink ref="F249" r:id="rId35" display="https://podminky.urs.cz/item/CS_URS_2025_01/632450133"/>
    <hyperlink ref="F251" r:id="rId36" display="https://podminky.urs.cz/item/CS_URS_2025_01/634611111"/>
    <hyperlink ref="F254" r:id="rId37" display="https://podminky.urs.cz/item/CS_URS_2025_01/871313120"/>
    <hyperlink ref="F260" r:id="rId38" display="https://podminky.urs.cz/item/CS_URS_2025_01/894201121"/>
    <hyperlink ref="F263" r:id="rId39" display="https://podminky.urs.cz/item/CS_URS_2025_01/894201221"/>
    <hyperlink ref="F266" r:id="rId40" display="https://podminky.urs.cz/item/CS_URS_2025_01/894201293"/>
    <hyperlink ref="F269" r:id="rId41" display="https://podminky.urs.cz/item/CS_URS_2025_01/894812111"/>
    <hyperlink ref="F271" r:id="rId42" display="https://podminky.urs.cz/item/CS_URS_2025_01/894812132"/>
    <hyperlink ref="F273" r:id="rId43" display="https://podminky.urs.cz/item/CS_URS_2025_01/894812149"/>
    <hyperlink ref="F275" r:id="rId44" display="https://podminky.urs.cz/item/CS_URS_2025_01/894812171"/>
    <hyperlink ref="F277" r:id="rId45" display="https://podminky.urs.cz/item/CS_URS_2025_01/899102112"/>
    <hyperlink ref="F280" r:id="rId46" display="https://podminky.urs.cz/item/CS_URS_2025_01/899102112"/>
    <hyperlink ref="F284" r:id="rId47" display="https://podminky.urs.cz/item/CS_URS_2025_01/916371215"/>
    <hyperlink ref="F289" r:id="rId48" display="https://podminky.urs.cz/item/CS_URS_2025_01/997013861"/>
    <hyperlink ref="F292" r:id="rId49" display="https://podminky.urs.cz/item/CS_URS_2025_01/997231111"/>
    <hyperlink ref="F294" r:id="rId50" display="https://podminky.urs.cz/item/CS_URS_2025_01/997231119"/>
    <hyperlink ref="F298" r:id="rId51" display="https://podminky.urs.cz/item/CS_URS_2025_01/998152111"/>
    <hyperlink ref="F306" r:id="rId52" display="https://podminky.urs.cz/item/CS_URS_2025_01/741122016"/>
    <hyperlink ref="F310" r:id="rId53" display="https://podminky.urs.cz/item/CS_URS_2025_01/741311002"/>
    <hyperlink ref="F313" r:id="rId54" display="https://podminky.urs.cz/item/CS_URS_2025_01/741313083"/>
    <hyperlink ref="F316" r:id="rId55" display="https://podminky.urs.cz/item/CS_URS_2025_01/741320101"/>
    <hyperlink ref="F320" r:id="rId56" display="https://podminky.urs.cz/item/CS_URS_2025_01/741321003"/>
    <hyperlink ref="F323" r:id="rId57" display="https://podminky.urs.cz/item/CS_URS_2025_01/741372065"/>
    <hyperlink ref="F331" r:id="rId58" display="https://podminky.urs.cz/item/CS_URS_2025_01/767995114"/>
    <hyperlink ref="F342" r:id="rId59" display="https://podminky.urs.cz/item/CS_URS_2025_01/998767101"/>
    <hyperlink ref="F345" r:id="rId60" display="https://podminky.urs.cz/item/CS_URS_2025_01/771111011"/>
    <hyperlink ref="F348" r:id="rId61" display="https://podminky.urs.cz/item/CS_URS_2025_01/771121011"/>
    <hyperlink ref="F350" r:id="rId62" display="https://podminky.urs.cz/item/CS_URS_2025_01/771121027"/>
    <hyperlink ref="F352" r:id="rId63" display="https://podminky.urs.cz/item/CS_URS_2025_01/771474114"/>
    <hyperlink ref="F356" r:id="rId64" display="https://podminky.urs.cz/item/CS_URS_2025_01/771574413"/>
    <hyperlink ref="F360" r:id="rId65" display="https://podminky.urs.cz/item/CS_URS_2025_01/998771101"/>
    <hyperlink ref="F363" r:id="rId66" display="https://podminky.urs.cz/item/CS_URS_2025_01/783301311"/>
    <hyperlink ref="F370" r:id="rId67" display="https://podminky.urs.cz/item/CS_URS_2025_01/783314101"/>
    <hyperlink ref="F372" r:id="rId68" display="https://podminky.urs.cz/item/CS_URS_2025_01/783315101"/>
    <hyperlink ref="F374" r:id="rId69" display="https://podminky.urs.cz/item/CS_URS_2025_01/783317101"/>
    <hyperlink ref="F378" r:id="rId70" display="https://podminky.urs.cz/item/CS_URS_2025_01/210812011"/>
    <hyperlink ref="F383" r:id="rId71" display="https://podminky.urs.cz/item/CS_URS_2025_01/460171115"/>
    <hyperlink ref="F385" r:id="rId72" display="https://podminky.urs.cz/item/CS_URS_2025_01/460451124"/>
    <hyperlink ref="F387" r:id="rId73" display="https://podminky.urs.cz/item/CS_URS_2025_01/460661111"/>
    <hyperlink ref="F389" r:id="rId74" display="https://podminky.urs.cz/item/CS_URS_2025_01/460671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81</v>
      </c>
    </row>
    <row r="4" s="1" customFormat="1" ht="24.96" customHeight="1">
      <c r="B4" s="22"/>
      <c r="D4" s="131" t="s">
        <v>88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25" t="str">
        <f>'Rekapitulace stavby'!K6</f>
        <v>Přístavba recepce a úpravy atria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147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745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16. 3. 2025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19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27</v>
      </c>
      <c r="F15" s="40"/>
      <c r="G15" s="40"/>
      <c r="H15" s="40"/>
      <c r="I15" s="133" t="s">
        <v>28</v>
      </c>
      <c r="J15" s="136" t="s">
        <v>19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29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28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31</v>
      </c>
      <c r="E20" s="40"/>
      <c r="F20" s="40"/>
      <c r="G20" s="40"/>
      <c r="H20" s="40"/>
      <c r="I20" s="133" t="s">
        <v>26</v>
      </c>
      <c r="J20" s="136" t="s">
        <v>19</v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">
        <v>32</v>
      </c>
      <c r="F21" s="40"/>
      <c r="G21" s="40"/>
      <c r="H21" s="40"/>
      <c r="I21" s="133" t="s">
        <v>28</v>
      </c>
      <c r="J21" s="136" t="s">
        <v>19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34</v>
      </c>
      <c r="E23" s="40"/>
      <c r="F23" s="40"/>
      <c r="G23" s="40"/>
      <c r="H23" s="40"/>
      <c r="I23" s="133" t="s">
        <v>26</v>
      </c>
      <c r="J23" s="136" t="s">
        <v>19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32</v>
      </c>
      <c r="F24" s="40"/>
      <c r="G24" s="40"/>
      <c r="H24" s="40"/>
      <c r="I24" s="133" t="s">
        <v>28</v>
      </c>
      <c r="J24" s="136" t="s">
        <v>19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35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37</v>
      </c>
      <c r="E30" s="40"/>
      <c r="F30" s="40"/>
      <c r="G30" s="40"/>
      <c r="H30" s="40"/>
      <c r="I30" s="40"/>
      <c r="J30" s="144">
        <f>ROUND(J102,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39</v>
      </c>
      <c r="G32" s="40"/>
      <c r="H32" s="40"/>
      <c r="I32" s="145" t="s">
        <v>38</v>
      </c>
      <c r="J32" s="145" t="s">
        <v>40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41</v>
      </c>
      <c r="E33" s="133" t="s">
        <v>42</v>
      </c>
      <c r="F33" s="147">
        <f>ROUND((SUM(BE102:BE460)),  2)</f>
        <v>0</v>
      </c>
      <c r="G33" s="40"/>
      <c r="H33" s="40"/>
      <c r="I33" s="148">
        <v>0.20999999999999999</v>
      </c>
      <c r="J33" s="147">
        <f>ROUND(((SUM(BE102:BE460))*I33),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43</v>
      </c>
      <c r="F34" s="147">
        <f>ROUND((SUM(BF102:BF460)),  2)</f>
        <v>0</v>
      </c>
      <c r="G34" s="40"/>
      <c r="H34" s="40"/>
      <c r="I34" s="148">
        <v>0.12</v>
      </c>
      <c r="J34" s="147">
        <f>ROUND(((SUM(BF102:BF460))*I34),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44</v>
      </c>
      <c r="F35" s="147">
        <f>ROUND((SUM(BG102:BG460)),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45</v>
      </c>
      <c r="F36" s="147">
        <f>ROUND((SUM(BH102:BH460)),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46</v>
      </c>
      <c r="F37" s="147">
        <f>ROUND((SUM(BI102:BI460)),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26" t="str">
        <f>E7</f>
        <v>Přístavba recepce a úpravy atria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147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113-25/02 - Vstup, recepce - INVESTIČNÍ NÁKLADY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Březno</v>
      </c>
      <c r="G52" s="42"/>
      <c r="H52" s="42"/>
      <c r="I52" s="34" t="s">
        <v>23</v>
      </c>
      <c r="J52" s="74" t="str">
        <f>IF(J12="","",J12)</f>
        <v>16. 3. 2025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Domov Velké Březno</v>
      </c>
      <c r="G54" s="42"/>
      <c r="H54" s="42"/>
      <c r="I54" s="34" t="s">
        <v>31</v>
      </c>
      <c r="J54" s="38" t="str">
        <f>E21</f>
        <v>Ing.arch. Daniel Zygula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Ing.arch. Daniel Zygula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69</v>
      </c>
      <c r="D59" s="42"/>
      <c r="E59" s="42"/>
      <c r="F59" s="42"/>
      <c r="G59" s="42"/>
      <c r="H59" s="42"/>
      <c r="I59" s="42"/>
      <c r="J59" s="104">
        <f>J102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4"/>
      <c r="C60" s="165"/>
      <c r="D60" s="166" t="s">
        <v>149</v>
      </c>
      <c r="E60" s="167"/>
      <c r="F60" s="167"/>
      <c r="G60" s="167"/>
      <c r="H60" s="167"/>
      <c r="I60" s="167"/>
      <c r="J60" s="168">
        <f>J103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150</v>
      </c>
      <c r="E61" s="173"/>
      <c r="F61" s="173"/>
      <c r="G61" s="173"/>
      <c r="H61" s="173"/>
      <c r="I61" s="173"/>
      <c r="J61" s="174">
        <f>J104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151</v>
      </c>
      <c r="E62" s="173"/>
      <c r="F62" s="173"/>
      <c r="G62" s="173"/>
      <c r="H62" s="173"/>
      <c r="I62" s="173"/>
      <c r="J62" s="174">
        <f>J121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152</v>
      </c>
      <c r="E63" s="173"/>
      <c r="F63" s="173"/>
      <c r="G63" s="173"/>
      <c r="H63" s="173"/>
      <c r="I63" s="173"/>
      <c r="J63" s="174">
        <f>J165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746</v>
      </c>
      <c r="E64" s="173"/>
      <c r="F64" s="173"/>
      <c r="G64" s="173"/>
      <c r="H64" s="173"/>
      <c r="I64" s="173"/>
      <c r="J64" s="174">
        <f>J201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154</v>
      </c>
      <c r="E65" s="173"/>
      <c r="F65" s="173"/>
      <c r="G65" s="173"/>
      <c r="H65" s="173"/>
      <c r="I65" s="173"/>
      <c r="J65" s="174">
        <f>J221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0"/>
      <c r="C66" s="171"/>
      <c r="D66" s="172" t="s">
        <v>747</v>
      </c>
      <c r="E66" s="173"/>
      <c r="F66" s="173"/>
      <c r="G66" s="173"/>
      <c r="H66" s="173"/>
      <c r="I66" s="173"/>
      <c r="J66" s="174">
        <f>J242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156</v>
      </c>
      <c r="E67" s="173"/>
      <c r="F67" s="173"/>
      <c r="G67" s="173"/>
      <c r="H67" s="173"/>
      <c r="I67" s="173"/>
      <c r="J67" s="174">
        <f>J247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157</v>
      </c>
      <c r="E68" s="173"/>
      <c r="F68" s="173"/>
      <c r="G68" s="173"/>
      <c r="H68" s="173"/>
      <c r="I68" s="173"/>
      <c r="J68" s="174">
        <f>J260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4"/>
      <c r="C69" s="165"/>
      <c r="D69" s="166" t="s">
        <v>159</v>
      </c>
      <c r="E69" s="167"/>
      <c r="F69" s="167"/>
      <c r="G69" s="167"/>
      <c r="H69" s="167"/>
      <c r="I69" s="167"/>
      <c r="J69" s="168">
        <f>J277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0"/>
      <c r="C70" s="171"/>
      <c r="D70" s="172" t="s">
        <v>160</v>
      </c>
      <c r="E70" s="173"/>
      <c r="F70" s="173"/>
      <c r="G70" s="173"/>
      <c r="H70" s="173"/>
      <c r="I70" s="173"/>
      <c r="J70" s="174">
        <f>J278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0"/>
      <c r="C71" s="171"/>
      <c r="D71" s="172" t="s">
        <v>161</v>
      </c>
      <c r="E71" s="173"/>
      <c r="F71" s="173"/>
      <c r="G71" s="173"/>
      <c r="H71" s="173"/>
      <c r="I71" s="173"/>
      <c r="J71" s="174">
        <f>J282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748</v>
      </c>
      <c r="E72" s="173"/>
      <c r="F72" s="173"/>
      <c r="G72" s="173"/>
      <c r="H72" s="173"/>
      <c r="I72" s="173"/>
      <c r="J72" s="174">
        <f>J286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749</v>
      </c>
      <c r="E73" s="173"/>
      <c r="F73" s="173"/>
      <c r="G73" s="173"/>
      <c r="H73" s="173"/>
      <c r="I73" s="173"/>
      <c r="J73" s="174">
        <f>J303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0"/>
      <c r="C74" s="171"/>
      <c r="D74" s="172" t="s">
        <v>750</v>
      </c>
      <c r="E74" s="173"/>
      <c r="F74" s="173"/>
      <c r="G74" s="173"/>
      <c r="H74" s="173"/>
      <c r="I74" s="173"/>
      <c r="J74" s="174">
        <f>J308</f>
        <v>0</v>
      </c>
      <c r="K74" s="171"/>
      <c r="L74" s="17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0"/>
      <c r="C75" s="171"/>
      <c r="D75" s="172" t="s">
        <v>162</v>
      </c>
      <c r="E75" s="173"/>
      <c r="F75" s="173"/>
      <c r="G75" s="173"/>
      <c r="H75" s="173"/>
      <c r="I75" s="173"/>
      <c r="J75" s="174">
        <f>J312</f>
        <v>0</v>
      </c>
      <c r="K75" s="171"/>
      <c r="L75" s="17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0"/>
      <c r="C76" s="171"/>
      <c r="D76" s="172" t="s">
        <v>751</v>
      </c>
      <c r="E76" s="173"/>
      <c r="F76" s="173"/>
      <c r="G76" s="173"/>
      <c r="H76" s="173"/>
      <c r="I76" s="173"/>
      <c r="J76" s="174">
        <f>J348</f>
        <v>0</v>
      </c>
      <c r="K76" s="171"/>
      <c r="L76" s="17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0"/>
      <c r="C77" s="171"/>
      <c r="D77" s="172" t="s">
        <v>752</v>
      </c>
      <c r="E77" s="173"/>
      <c r="F77" s="173"/>
      <c r="G77" s="173"/>
      <c r="H77" s="173"/>
      <c r="I77" s="173"/>
      <c r="J77" s="174">
        <f>J355</f>
        <v>0</v>
      </c>
      <c r="K77" s="171"/>
      <c r="L77" s="17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0"/>
      <c r="C78" s="171"/>
      <c r="D78" s="172" t="s">
        <v>753</v>
      </c>
      <c r="E78" s="173"/>
      <c r="F78" s="173"/>
      <c r="G78" s="173"/>
      <c r="H78" s="173"/>
      <c r="I78" s="173"/>
      <c r="J78" s="174">
        <f>J371</f>
        <v>0</v>
      </c>
      <c r="K78" s="171"/>
      <c r="L78" s="17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0"/>
      <c r="C79" s="171"/>
      <c r="D79" s="172" t="s">
        <v>163</v>
      </c>
      <c r="E79" s="173"/>
      <c r="F79" s="173"/>
      <c r="G79" s="173"/>
      <c r="H79" s="173"/>
      <c r="I79" s="173"/>
      <c r="J79" s="174">
        <f>J378</f>
        <v>0</v>
      </c>
      <c r="K79" s="171"/>
      <c r="L79" s="17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0"/>
      <c r="C80" s="171"/>
      <c r="D80" s="172" t="s">
        <v>164</v>
      </c>
      <c r="E80" s="173"/>
      <c r="F80" s="173"/>
      <c r="G80" s="173"/>
      <c r="H80" s="173"/>
      <c r="I80" s="173"/>
      <c r="J80" s="174">
        <f>J388</f>
        <v>0</v>
      </c>
      <c r="K80" s="171"/>
      <c r="L80" s="17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0"/>
      <c r="C81" s="171"/>
      <c r="D81" s="172" t="s">
        <v>165</v>
      </c>
      <c r="E81" s="173"/>
      <c r="F81" s="173"/>
      <c r="G81" s="173"/>
      <c r="H81" s="173"/>
      <c r="I81" s="173"/>
      <c r="J81" s="174">
        <f>J410</f>
        <v>0</v>
      </c>
      <c r="K81" s="171"/>
      <c r="L81" s="17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0"/>
      <c r="C82" s="171"/>
      <c r="D82" s="172" t="s">
        <v>754</v>
      </c>
      <c r="E82" s="173"/>
      <c r="F82" s="173"/>
      <c r="G82" s="173"/>
      <c r="H82" s="173"/>
      <c r="I82" s="173"/>
      <c r="J82" s="174">
        <f>J432</f>
        <v>0</v>
      </c>
      <c r="K82" s="171"/>
      <c r="L82" s="17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2" customFormat="1" ht="21.84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134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8" s="2" customFormat="1" ht="6.96" customHeight="1">
      <c r="A88" s="40"/>
      <c r="B88" s="63"/>
      <c r="C88" s="64"/>
      <c r="D88" s="64"/>
      <c r="E88" s="64"/>
      <c r="F88" s="64"/>
      <c r="G88" s="64"/>
      <c r="H88" s="64"/>
      <c r="I88" s="64"/>
      <c r="J88" s="64"/>
      <c r="K88" s="64"/>
      <c r="L88" s="13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4.96" customHeight="1">
      <c r="A89" s="40"/>
      <c r="B89" s="41"/>
      <c r="C89" s="25" t="s">
        <v>98</v>
      </c>
      <c r="D89" s="42"/>
      <c r="E89" s="42"/>
      <c r="F89" s="42"/>
      <c r="G89" s="42"/>
      <c r="H89" s="42"/>
      <c r="I89" s="42"/>
      <c r="J89" s="42"/>
      <c r="K89" s="42"/>
      <c r="L89" s="13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16</v>
      </c>
      <c r="D91" s="42"/>
      <c r="E91" s="42"/>
      <c r="F91" s="42"/>
      <c r="G91" s="42"/>
      <c r="H91" s="42"/>
      <c r="I91" s="42"/>
      <c r="J91" s="42"/>
      <c r="K91" s="42"/>
      <c r="L91" s="13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226" t="str">
        <f>E7</f>
        <v>Přístavba recepce a úpravy atria</v>
      </c>
      <c r="F92" s="34"/>
      <c r="G92" s="34"/>
      <c r="H92" s="34"/>
      <c r="I92" s="42"/>
      <c r="J92" s="42"/>
      <c r="K92" s="42"/>
      <c r="L92" s="13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147</v>
      </c>
      <c r="D93" s="42"/>
      <c r="E93" s="42"/>
      <c r="F93" s="42"/>
      <c r="G93" s="42"/>
      <c r="H93" s="42"/>
      <c r="I93" s="42"/>
      <c r="J93" s="42"/>
      <c r="K93" s="42"/>
      <c r="L93" s="13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E9</f>
        <v>113-25/02 - Vstup, recepce - INVESTIČNÍ NÁKLADY</v>
      </c>
      <c r="F94" s="42"/>
      <c r="G94" s="42"/>
      <c r="H94" s="42"/>
      <c r="I94" s="42"/>
      <c r="J94" s="42"/>
      <c r="K94" s="42"/>
      <c r="L94" s="13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F12</f>
        <v>Velké Březno</v>
      </c>
      <c r="G96" s="42"/>
      <c r="H96" s="42"/>
      <c r="I96" s="34" t="s">
        <v>23</v>
      </c>
      <c r="J96" s="74" t="str">
        <f>IF(J12="","",J12)</f>
        <v>16. 3. 2025</v>
      </c>
      <c r="K96" s="42"/>
      <c r="L96" s="13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4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5.65" customHeight="1">
      <c r="A98" s="40"/>
      <c r="B98" s="41"/>
      <c r="C98" s="34" t="s">
        <v>25</v>
      </c>
      <c r="D98" s="42"/>
      <c r="E98" s="42"/>
      <c r="F98" s="29" t="str">
        <f>E15</f>
        <v>Domov Velké Březno</v>
      </c>
      <c r="G98" s="42"/>
      <c r="H98" s="42"/>
      <c r="I98" s="34" t="s">
        <v>31</v>
      </c>
      <c r="J98" s="38" t="str">
        <f>E21</f>
        <v>Ing.arch. Daniel Zygula</v>
      </c>
      <c r="K98" s="42"/>
      <c r="L98" s="134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25.65" customHeight="1">
      <c r="A99" s="40"/>
      <c r="B99" s="41"/>
      <c r="C99" s="34" t="s">
        <v>29</v>
      </c>
      <c r="D99" s="42"/>
      <c r="E99" s="42"/>
      <c r="F99" s="29" t="str">
        <f>IF(E18="","",E18)</f>
        <v>Vyplň údaj</v>
      </c>
      <c r="G99" s="42"/>
      <c r="H99" s="42"/>
      <c r="I99" s="34" t="s">
        <v>34</v>
      </c>
      <c r="J99" s="38" t="str">
        <f>E24</f>
        <v>Ing.arch. Daniel Zygula</v>
      </c>
      <c r="K99" s="42"/>
      <c r="L99" s="134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34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76"/>
      <c r="B101" s="177"/>
      <c r="C101" s="178" t="s">
        <v>99</v>
      </c>
      <c r="D101" s="179" t="s">
        <v>56</v>
      </c>
      <c r="E101" s="179" t="s">
        <v>52</v>
      </c>
      <c r="F101" s="179" t="s">
        <v>53</v>
      </c>
      <c r="G101" s="179" t="s">
        <v>100</v>
      </c>
      <c r="H101" s="179" t="s">
        <v>101</v>
      </c>
      <c r="I101" s="179" t="s">
        <v>102</v>
      </c>
      <c r="J101" s="179" t="s">
        <v>91</v>
      </c>
      <c r="K101" s="180" t="s">
        <v>103</v>
      </c>
      <c r="L101" s="181"/>
      <c r="M101" s="94" t="s">
        <v>19</v>
      </c>
      <c r="N101" s="95" t="s">
        <v>41</v>
      </c>
      <c r="O101" s="95" t="s">
        <v>104</v>
      </c>
      <c r="P101" s="95" t="s">
        <v>105</v>
      </c>
      <c r="Q101" s="95" t="s">
        <v>106</v>
      </c>
      <c r="R101" s="95" t="s">
        <v>107</v>
      </c>
      <c r="S101" s="95" t="s">
        <v>108</v>
      </c>
      <c r="T101" s="96" t="s">
        <v>109</v>
      </c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</row>
    <row r="102" s="2" customFormat="1" ht="22.8" customHeight="1">
      <c r="A102" s="40"/>
      <c r="B102" s="41"/>
      <c r="C102" s="101" t="s">
        <v>110</v>
      </c>
      <c r="D102" s="42"/>
      <c r="E102" s="42"/>
      <c r="F102" s="42"/>
      <c r="G102" s="42"/>
      <c r="H102" s="42"/>
      <c r="I102" s="42"/>
      <c r="J102" s="182">
        <f>BK102</f>
        <v>0</v>
      </c>
      <c r="K102" s="42"/>
      <c r="L102" s="46"/>
      <c r="M102" s="97"/>
      <c r="N102" s="183"/>
      <c r="O102" s="98"/>
      <c r="P102" s="184">
        <f>P103+P277</f>
        <v>0</v>
      </c>
      <c r="Q102" s="98"/>
      <c r="R102" s="184">
        <f>R103+R277</f>
        <v>39.477398019999995</v>
      </c>
      <c r="S102" s="98"/>
      <c r="T102" s="185">
        <f>T103+T277</f>
        <v>34.338700500000002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70</v>
      </c>
      <c r="AU102" s="19" t="s">
        <v>92</v>
      </c>
      <c r="BK102" s="186">
        <f>BK103+BK277</f>
        <v>0</v>
      </c>
    </row>
    <row r="103" s="12" customFormat="1" ht="25.92" customHeight="1">
      <c r="A103" s="12"/>
      <c r="B103" s="187"/>
      <c r="C103" s="188"/>
      <c r="D103" s="189" t="s">
        <v>70</v>
      </c>
      <c r="E103" s="190" t="s">
        <v>169</v>
      </c>
      <c r="F103" s="190" t="s">
        <v>170</v>
      </c>
      <c r="G103" s="188"/>
      <c r="H103" s="188"/>
      <c r="I103" s="191"/>
      <c r="J103" s="192">
        <f>BK103</f>
        <v>0</v>
      </c>
      <c r="K103" s="188"/>
      <c r="L103" s="193"/>
      <c r="M103" s="194"/>
      <c r="N103" s="195"/>
      <c r="O103" s="195"/>
      <c r="P103" s="196">
        <f>P104+P121+P165+P201+P221+P247+P260</f>
        <v>0</v>
      </c>
      <c r="Q103" s="195"/>
      <c r="R103" s="196">
        <f>R104+R121+R165+R201+R221+R247+R260</f>
        <v>37.381319509999997</v>
      </c>
      <c r="S103" s="195"/>
      <c r="T103" s="197">
        <f>T104+T121+T165+T201+T221+T247+T260</f>
        <v>34.283448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8" t="s">
        <v>76</v>
      </c>
      <c r="AT103" s="199" t="s">
        <v>70</v>
      </c>
      <c r="AU103" s="199" t="s">
        <v>71</v>
      </c>
      <c r="AY103" s="198" t="s">
        <v>114</v>
      </c>
      <c r="BK103" s="200">
        <f>BK104+BK121+BK165+BK201+BK221+BK247+BK260</f>
        <v>0</v>
      </c>
    </row>
    <row r="104" s="12" customFormat="1" ht="22.8" customHeight="1">
      <c r="A104" s="12"/>
      <c r="B104" s="187"/>
      <c r="C104" s="188"/>
      <c r="D104" s="189" t="s">
        <v>70</v>
      </c>
      <c r="E104" s="201" t="s">
        <v>76</v>
      </c>
      <c r="F104" s="201" t="s">
        <v>171</v>
      </c>
      <c r="G104" s="188"/>
      <c r="H104" s="188"/>
      <c r="I104" s="191"/>
      <c r="J104" s="202">
        <f>BK104</f>
        <v>0</v>
      </c>
      <c r="K104" s="188"/>
      <c r="L104" s="193"/>
      <c r="M104" s="194"/>
      <c r="N104" s="195"/>
      <c r="O104" s="195"/>
      <c r="P104" s="196">
        <f>SUM(P105:P120)</f>
        <v>0</v>
      </c>
      <c r="Q104" s="195"/>
      <c r="R104" s="196">
        <f>SUM(R105:R120)</f>
        <v>0</v>
      </c>
      <c r="S104" s="195"/>
      <c r="T104" s="197">
        <f>SUM(T105:T120)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8" t="s">
        <v>76</v>
      </c>
      <c r="AT104" s="199" t="s">
        <v>70</v>
      </c>
      <c r="AU104" s="199" t="s">
        <v>76</v>
      </c>
      <c r="AY104" s="198" t="s">
        <v>114</v>
      </c>
      <c r="BK104" s="200">
        <f>SUM(BK105:BK120)</f>
        <v>0</v>
      </c>
    </row>
    <row r="105" s="2" customFormat="1" ht="16.5" customHeight="1">
      <c r="A105" s="40"/>
      <c r="B105" s="41"/>
      <c r="C105" s="203" t="s">
        <v>76</v>
      </c>
      <c r="D105" s="203" t="s">
        <v>118</v>
      </c>
      <c r="E105" s="204" t="s">
        <v>755</v>
      </c>
      <c r="F105" s="205" t="s">
        <v>756</v>
      </c>
      <c r="G105" s="206" t="s">
        <v>183</v>
      </c>
      <c r="H105" s="207">
        <v>23.199999999999999</v>
      </c>
      <c r="I105" s="208"/>
      <c r="J105" s="209">
        <f>ROUND(I105*H105,2)</f>
        <v>0</v>
      </c>
      <c r="K105" s="205" t="s">
        <v>122</v>
      </c>
      <c r="L105" s="46"/>
      <c r="M105" s="210" t="s">
        <v>19</v>
      </c>
      <c r="N105" s="211" t="s">
        <v>42</v>
      </c>
      <c r="O105" s="86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4" t="s">
        <v>117</v>
      </c>
      <c r="AT105" s="214" t="s">
        <v>118</v>
      </c>
      <c r="AU105" s="214" t="s">
        <v>81</v>
      </c>
      <c r="AY105" s="19" t="s">
        <v>114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9" t="s">
        <v>76</v>
      </c>
      <c r="BK105" s="215">
        <f>ROUND(I105*H105,2)</f>
        <v>0</v>
      </c>
      <c r="BL105" s="19" t="s">
        <v>117</v>
      </c>
      <c r="BM105" s="214" t="s">
        <v>757</v>
      </c>
    </row>
    <row r="106" s="2" customFormat="1">
      <c r="A106" s="40"/>
      <c r="B106" s="41"/>
      <c r="C106" s="42"/>
      <c r="D106" s="216" t="s">
        <v>125</v>
      </c>
      <c r="E106" s="42"/>
      <c r="F106" s="217" t="s">
        <v>758</v>
      </c>
      <c r="G106" s="42"/>
      <c r="H106" s="42"/>
      <c r="I106" s="218"/>
      <c r="J106" s="42"/>
      <c r="K106" s="42"/>
      <c r="L106" s="46"/>
      <c r="M106" s="219"/>
      <c r="N106" s="220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125</v>
      </c>
      <c r="AU106" s="19" t="s">
        <v>81</v>
      </c>
    </row>
    <row r="107" s="2" customFormat="1" ht="24.15" customHeight="1">
      <c r="A107" s="40"/>
      <c r="B107" s="41"/>
      <c r="C107" s="203" t="s">
        <v>759</v>
      </c>
      <c r="D107" s="203" t="s">
        <v>118</v>
      </c>
      <c r="E107" s="204" t="s">
        <v>760</v>
      </c>
      <c r="F107" s="205" t="s">
        <v>761</v>
      </c>
      <c r="G107" s="206" t="s">
        <v>200</v>
      </c>
      <c r="H107" s="207">
        <v>4.8300000000000001</v>
      </c>
      <c r="I107" s="208"/>
      <c r="J107" s="209">
        <f>ROUND(I107*H107,2)</f>
        <v>0</v>
      </c>
      <c r="K107" s="205" t="s">
        <v>122</v>
      </c>
      <c r="L107" s="46"/>
      <c r="M107" s="210" t="s">
        <v>19</v>
      </c>
      <c r="N107" s="211" t="s">
        <v>42</v>
      </c>
      <c r="O107" s="86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4" t="s">
        <v>117</v>
      </c>
      <c r="AT107" s="214" t="s">
        <v>118</v>
      </c>
      <c r="AU107" s="214" t="s">
        <v>81</v>
      </c>
      <c r="AY107" s="19" t="s">
        <v>114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9" t="s">
        <v>76</v>
      </c>
      <c r="BK107" s="215">
        <f>ROUND(I107*H107,2)</f>
        <v>0</v>
      </c>
      <c r="BL107" s="19" t="s">
        <v>117</v>
      </c>
      <c r="BM107" s="214" t="s">
        <v>762</v>
      </c>
    </row>
    <row r="108" s="2" customFormat="1">
      <c r="A108" s="40"/>
      <c r="B108" s="41"/>
      <c r="C108" s="42"/>
      <c r="D108" s="216" t="s">
        <v>125</v>
      </c>
      <c r="E108" s="42"/>
      <c r="F108" s="217" t="s">
        <v>763</v>
      </c>
      <c r="G108" s="42"/>
      <c r="H108" s="42"/>
      <c r="I108" s="218"/>
      <c r="J108" s="42"/>
      <c r="K108" s="42"/>
      <c r="L108" s="46"/>
      <c r="M108" s="219"/>
      <c r="N108" s="220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125</v>
      </c>
      <c r="AU108" s="19" t="s">
        <v>81</v>
      </c>
    </row>
    <row r="109" s="13" customFormat="1">
      <c r="A109" s="13"/>
      <c r="B109" s="227"/>
      <c r="C109" s="228"/>
      <c r="D109" s="229" t="s">
        <v>191</v>
      </c>
      <c r="E109" s="230" t="s">
        <v>19</v>
      </c>
      <c r="F109" s="231" t="s">
        <v>764</v>
      </c>
      <c r="G109" s="228"/>
      <c r="H109" s="230" t="s">
        <v>19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191</v>
      </c>
      <c r="AU109" s="237" t="s">
        <v>81</v>
      </c>
      <c r="AV109" s="13" t="s">
        <v>76</v>
      </c>
      <c r="AW109" s="13" t="s">
        <v>33</v>
      </c>
      <c r="AX109" s="13" t="s">
        <v>71</v>
      </c>
      <c r="AY109" s="237" t="s">
        <v>114</v>
      </c>
    </row>
    <row r="110" s="14" customFormat="1">
      <c r="A110" s="14"/>
      <c r="B110" s="238"/>
      <c r="C110" s="239"/>
      <c r="D110" s="229" t="s">
        <v>191</v>
      </c>
      <c r="E110" s="240" t="s">
        <v>19</v>
      </c>
      <c r="F110" s="241" t="s">
        <v>765</v>
      </c>
      <c r="G110" s="239"/>
      <c r="H110" s="242">
        <v>3.48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191</v>
      </c>
      <c r="AU110" s="248" t="s">
        <v>81</v>
      </c>
      <c r="AV110" s="14" t="s">
        <v>81</v>
      </c>
      <c r="AW110" s="14" t="s">
        <v>33</v>
      </c>
      <c r="AX110" s="14" t="s">
        <v>71</v>
      </c>
      <c r="AY110" s="248" t="s">
        <v>114</v>
      </c>
    </row>
    <row r="111" s="13" customFormat="1">
      <c r="A111" s="13"/>
      <c r="B111" s="227"/>
      <c r="C111" s="228"/>
      <c r="D111" s="229" t="s">
        <v>191</v>
      </c>
      <c r="E111" s="230" t="s">
        <v>19</v>
      </c>
      <c r="F111" s="231" t="s">
        <v>766</v>
      </c>
      <c r="G111" s="228"/>
      <c r="H111" s="230" t="s">
        <v>19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191</v>
      </c>
      <c r="AU111" s="237" t="s">
        <v>81</v>
      </c>
      <c r="AV111" s="13" t="s">
        <v>76</v>
      </c>
      <c r="AW111" s="13" t="s">
        <v>33</v>
      </c>
      <c r="AX111" s="13" t="s">
        <v>71</v>
      </c>
      <c r="AY111" s="237" t="s">
        <v>114</v>
      </c>
    </row>
    <row r="112" s="14" customFormat="1">
      <c r="A112" s="14"/>
      <c r="B112" s="238"/>
      <c r="C112" s="239"/>
      <c r="D112" s="229" t="s">
        <v>191</v>
      </c>
      <c r="E112" s="240" t="s">
        <v>19</v>
      </c>
      <c r="F112" s="241" t="s">
        <v>767</v>
      </c>
      <c r="G112" s="239"/>
      <c r="H112" s="242">
        <v>1.3500000000000001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191</v>
      </c>
      <c r="AU112" s="248" t="s">
        <v>81</v>
      </c>
      <c r="AV112" s="14" t="s">
        <v>81</v>
      </c>
      <c r="AW112" s="14" t="s">
        <v>33</v>
      </c>
      <c r="AX112" s="14" t="s">
        <v>71</v>
      </c>
      <c r="AY112" s="248" t="s">
        <v>114</v>
      </c>
    </row>
    <row r="113" s="15" customFormat="1">
      <c r="A113" s="15"/>
      <c r="B113" s="249"/>
      <c r="C113" s="250"/>
      <c r="D113" s="229" t="s">
        <v>191</v>
      </c>
      <c r="E113" s="251" t="s">
        <v>19</v>
      </c>
      <c r="F113" s="252" t="s">
        <v>196</v>
      </c>
      <c r="G113" s="250"/>
      <c r="H113" s="253">
        <v>4.8300000000000001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191</v>
      </c>
      <c r="AU113" s="259" t="s">
        <v>81</v>
      </c>
      <c r="AV113" s="15" t="s">
        <v>117</v>
      </c>
      <c r="AW113" s="15" t="s">
        <v>33</v>
      </c>
      <c r="AX113" s="15" t="s">
        <v>76</v>
      </c>
      <c r="AY113" s="259" t="s">
        <v>114</v>
      </c>
    </row>
    <row r="114" s="2" customFormat="1" ht="24.15" customHeight="1">
      <c r="A114" s="40"/>
      <c r="B114" s="41"/>
      <c r="C114" s="203" t="s">
        <v>768</v>
      </c>
      <c r="D114" s="203" t="s">
        <v>118</v>
      </c>
      <c r="E114" s="204" t="s">
        <v>208</v>
      </c>
      <c r="F114" s="205" t="s">
        <v>209</v>
      </c>
      <c r="G114" s="206" t="s">
        <v>200</v>
      </c>
      <c r="H114" s="207">
        <v>11.880000000000001</v>
      </c>
      <c r="I114" s="208"/>
      <c r="J114" s="209">
        <f>ROUND(I114*H114,2)</f>
        <v>0</v>
      </c>
      <c r="K114" s="205" t="s">
        <v>122</v>
      </c>
      <c r="L114" s="46"/>
      <c r="M114" s="210" t="s">
        <v>19</v>
      </c>
      <c r="N114" s="211" t="s">
        <v>42</v>
      </c>
      <c r="O114" s="86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4" t="s">
        <v>117</v>
      </c>
      <c r="AT114" s="214" t="s">
        <v>118</v>
      </c>
      <c r="AU114" s="214" t="s">
        <v>81</v>
      </c>
      <c r="AY114" s="19" t="s">
        <v>114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9" t="s">
        <v>76</v>
      </c>
      <c r="BK114" s="215">
        <f>ROUND(I114*H114,2)</f>
        <v>0</v>
      </c>
      <c r="BL114" s="19" t="s">
        <v>117</v>
      </c>
      <c r="BM114" s="214" t="s">
        <v>769</v>
      </c>
    </row>
    <row r="115" s="2" customFormat="1">
      <c r="A115" s="40"/>
      <c r="B115" s="41"/>
      <c r="C115" s="42"/>
      <c r="D115" s="216" t="s">
        <v>125</v>
      </c>
      <c r="E115" s="42"/>
      <c r="F115" s="217" t="s">
        <v>211</v>
      </c>
      <c r="G115" s="42"/>
      <c r="H115" s="42"/>
      <c r="I115" s="218"/>
      <c r="J115" s="42"/>
      <c r="K115" s="42"/>
      <c r="L115" s="46"/>
      <c r="M115" s="219"/>
      <c r="N115" s="220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125</v>
      </c>
      <c r="AU115" s="19" t="s">
        <v>81</v>
      </c>
    </row>
    <row r="116" s="13" customFormat="1">
      <c r="A116" s="13"/>
      <c r="B116" s="227"/>
      <c r="C116" s="228"/>
      <c r="D116" s="229" t="s">
        <v>191</v>
      </c>
      <c r="E116" s="230" t="s">
        <v>19</v>
      </c>
      <c r="F116" s="231" t="s">
        <v>770</v>
      </c>
      <c r="G116" s="228"/>
      <c r="H116" s="230" t="s">
        <v>19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191</v>
      </c>
      <c r="AU116" s="237" t="s">
        <v>81</v>
      </c>
      <c r="AV116" s="13" t="s">
        <v>76</v>
      </c>
      <c r="AW116" s="13" t="s">
        <v>33</v>
      </c>
      <c r="AX116" s="13" t="s">
        <v>71</v>
      </c>
      <c r="AY116" s="237" t="s">
        <v>114</v>
      </c>
    </row>
    <row r="117" s="14" customFormat="1">
      <c r="A117" s="14"/>
      <c r="B117" s="238"/>
      <c r="C117" s="239"/>
      <c r="D117" s="229" t="s">
        <v>191</v>
      </c>
      <c r="E117" s="240" t="s">
        <v>19</v>
      </c>
      <c r="F117" s="241" t="s">
        <v>771</v>
      </c>
      <c r="G117" s="239"/>
      <c r="H117" s="242">
        <v>11.880000000000001</v>
      </c>
      <c r="I117" s="243"/>
      <c r="J117" s="239"/>
      <c r="K117" s="239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191</v>
      </c>
      <c r="AU117" s="248" t="s">
        <v>81</v>
      </c>
      <c r="AV117" s="14" t="s">
        <v>81</v>
      </c>
      <c r="AW117" s="14" t="s">
        <v>33</v>
      </c>
      <c r="AX117" s="14" t="s">
        <v>71</v>
      </c>
      <c r="AY117" s="248" t="s">
        <v>114</v>
      </c>
    </row>
    <row r="118" s="15" customFormat="1">
      <c r="A118" s="15"/>
      <c r="B118" s="249"/>
      <c r="C118" s="250"/>
      <c r="D118" s="229" t="s">
        <v>191</v>
      </c>
      <c r="E118" s="251" t="s">
        <v>19</v>
      </c>
      <c r="F118" s="252" t="s">
        <v>196</v>
      </c>
      <c r="G118" s="250"/>
      <c r="H118" s="253">
        <v>11.880000000000001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191</v>
      </c>
      <c r="AU118" s="259" t="s">
        <v>81</v>
      </c>
      <c r="AV118" s="15" t="s">
        <v>117</v>
      </c>
      <c r="AW118" s="15" t="s">
        <v>33</v>
      </c>
      <c r="AX118" s="15" t="s">
        <v>76</v>
      </c>
      <c r="AY118" s="259" t="s">
        <v>114</v>
      </c>
    </row>
    <row r="119" s="2" customFormat="1" ht="24.15" customHeight="1">
      <c r="A119" s="40"/>
      <c r="B119" s="41"/>
      <c r="C119" s="203" t="s">
        <v>772</v>
      </c>
      <c r="D119" s="203" t="s">
        <v>118</v>
      </c>
      <c r="E119" s="204" t="s">
        <v>236</v>
      </c>
      <c r="F119" s="205" t="s">
        <v>237</v>
      </c>
      <c r="G119" s="206" t="s">
        <v>238</v>
      </c>
      <c r="H119" s="207">
        <v>16.710000000000001</v>
      </c>
      <c r="I119" s="208"/>
      <c r="J119" s="209">
        <f>ROUND(I119*H119,2)</f>
        <v>0</v>
      </c>
      <c r="K119" s="205" t="s">
        <v>122</v>
      </c>
      <c r="L119" s="46"/>
      <c r="M119" s="210" t="s">
        <v>19</v>
      </c>
      <c r="N119" s="211" t="s">
        <v>42</v>
      </c>
      <c r="O119" s="86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4" t="s">
        <v>117</v>
      </c>
      <c r="AT119" s="214" t="s">
        <v>118</v>
      </c>
      <c r="AU119" s="214" t="s">
        <v>81</v>
      </c>
      <c r="AY119" s="19" t="s">
        <v>114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9" t="s">
        <v>76</v>
      </c>
      <c r="BK119" s="215">
        <f>ROUND(I119*H119,2)</f>
        <v>0</v>
      </c>
      <c r="BL119" s="19" t="s">
        <v>117</v>
      </c>
      <c r="BM119" s="214" t="s">
        <v>773</v>
      </c>
    </row>
    <row r="120" s="2" customFormat="1">
      <c r="A120" s="40"/>
      <c r="B120" s="41"/>
      <c r="C120" s="42"/>
      <c r="D120" s="216" t="s">
        <v>125</v>
      </c>
      <c r="E120" s="42"/>
      <c r="F120" s="217" t="s">
        <v>240</v>
      </c>
      <c r="G120" s="42"/>
      <c r="H120" s="42"/>
      <c r="I120" s="218"/>
      <c r="J120" s="42"/>
      <c r="K120" s="42"/>
      <c r="L120" s="46"/>
      <c r="M120" s="219"/>
      <c r="N120" s="220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125</v>
      </c>
      <c r="AU120" s="19" t="s">
        <v>81</v>
      </c>
    </row>
    <row r="121" s="12" customFormat="1" ht="22.8" customHeight="1">
      <c r="A121" s="12"/>
      <c r="B121" s="187"/>
      <c r="C121" s="188"/>
      <c r="D121" s="189" t="s">
        <v>70</v>
      </c>
      <c r="E121" s="201" t="s">
        <v>81</v>
      </c>
      <c r="F121" s="201" t="s">
        <v>275</v>
      </c>
      <c r="G121" s="188"/>
      <c r="H121" s="188"/>
      <c r="I121" s="191"/>
      <c r="J121" s="202">
        <f>BK121</f>
        <v>0</v>
      </c>
      <c r="K121" s="188"/>
      <c r="L121" s="193"/>
      <c r="M121" s="194"/>
      <c r="N121" s="195"/>
      <c r="O121" s="195"/>
      <c r="P121" s="196">
        <f>SUM(P122:P164)</f>
        <v>0</v>
      </c>
      <c r="Q121" s="195"/>
      <c r="R121" s="196">
        <f>SUM(R122:R164)</f>
        <v>32.768145879999999</v>
      </c>
      <c r="S121" s="195"/>
      <c r="T121" s="197">
        <f>SUM(T122:T164)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8" t="s">
        <v>76</v>
      </c>
      <c r="AT121" s="199" t="s">
        <v>70</v>
      </c>
      <c r="AU121" s="199" t="s">
        <v>76</v>
      </c>
      <c r="AY121" s="198" t="s">
        <v>114</v>
      </c>
      <c r="BK121" s="200">
        <f>SUM(BK122:BK164)</f>
        <v>0</v>
      </c>
    </row>
    <row r="122" s="2" customFormat="1" ht="16.5" customHeight="1">
      <c r="A122" s="40"/>
      <c r="B122" s="41"/>
      <c r="C122" s="203" t="s">
        <v>143</v>
      </c>
      <c r="D122" s="203" t="s">
        <v>118</v>
      </c>
      <c r="E122" s="204" t="s">
        <v>774</v>
      </c>
      <c r="F122" s="205" t="s">
        <v>775</v>
      </c>
      <c r="G122" s="206" t="s">
        <v>200</v>
      </c>
      <c r="H122" s="207">
        <v>0.95999999999999996</v>
      </c>
      <c r="I122" s="208"/>
      <c r="J122" s="209">
        <f>ROUND(I122*H122,2)</f>
        <v>0</v>
      </c>
      <c r="K122" s="205" t="s">
        <v>122</v>
      </c>
      <c r="L122" s="46"/>
      <c r="M122" s="210" t="s">
        <v>19</v>
      </c>
      <c r="N122" s="211" t="s">
        <v>42</v>
      </c>
      <c r="O122" s="86"/>
      <c r="P122" s="212">
        <f>O122*H122</f>
        <v>0</v>
      </c>
      <c r="Q122" s="212">
        <v>2.5018699999999998</v>
      </c>
      <c r="R122" s="212">
        <f>Q122*H122</f>
        <v>2.4017951999999996</v>
      </c>
      <c r="S122" s="212">
        <v>0</v>
      </c>
      <c r="T122" s="213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4" t="s">
        <v>117</v>
      </c>
      <c r="AT122" s="214" t="s">
        <v>118</v>
      </c>
      <c r="AU122" s="214" t="s">
        <v>81</v>
      </c>
      <c r="AY122" s="19" t="s">
        <v>114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9" t="s">
        <v>76</v>
      </c>
      <c r="BK122" s="215">
        <f>ROUND(I122*H122,2)</f>
        <v>0</v>
      </c>
      <c r="BL122" s="19" t="s">
        <v>117</v>
      </c>
      <c r="BM122" s="214" t="s">
        <v>776</v>
      </c>
    </row>
    <row r="123" s="2" customFormat="1">
      <c r="A123" s="40"/>
      <c r="B123" s="41"/>
      <c r="C123" s="42"/>
      <c r="D123" s="216" t="s">
        <v>125</v>
      </c>
      <c r="E123" s="42"/>
      <c r="F123" s="217" t="s">
        <v>777</v>
      </c>
      <c r="G123" s="42"/>
      <c r="H123" s="42"/>
      <c r="I123" s="218"/>
      <c r="J123" s="42"/>
      <c r="K123" s="42"/>
      <c r="L123" s="46"/>
      <c r="M123" s="219"/>
      <c r="N123" s="220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125</v>
      </c>
      <c r="AU123" s="19" t="s">
        <v>81</v>
      </c>
    </row>
    <row r="124" s="13" customFormat="1">
      <c r="A124" s="13"/>
      <c r="B124" s="227"/>
      <c r="C124" s="228"/>
      <c r="D124" s="229" t="s">
        <v>191</v>
      </c>
      <c r="E124" s="230" t="s">
        <v>19</v>
      </c>
      <c r="F124" s="231" t="s">
        <v>778</v>
      </c>
      <c r="G124" s="228"/>
      <c r="H124" s="230" t="s">
        <v>19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191</v>
      </c>
      <c r="AU124" s="237" t="s">
        <v>81</v>
      </c>
      <c r="AV124" s="13" t="s">
        <v>76</v>
      </c>
      <c r="AW124" s="13" t="s">
        <v>33</v>
      </c>
      <c r="AX124" s="13" t="s">
        <v>71</v>
      </c>
      <c r="AY124" s="237" t="s">
        <v>114</v>
      </c>
    </row>
    <row r="125" s="14" customFormat="1">
      <c r="A125" s="14"/>
      <c r="B125" s="238"/>
      <c r="C125" s="239"/>
      <c r="D125" s="229" t="s">
        <v>191</v>
      </c>
      <c r="E125" s="240" t="s">
        <v>19</v>
      </c>
      <c r="F125" s="241" t="s">
        <v>779</v>
      </c>
      <c r="G125" s="239"/>
      <c r="H125" s="242">
        <v>0.95999999999999996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191</v>
      </c>
      <c r="AU125" s="248" t="s">
        <v>81</v>
      </c>
      <c r="AV125" s="14" t="s">
        <v>81</v>
      </c>
      <c r="AW125" s="14" t="s">
        <v>33</v>
      </c>
      <c r="AX125" s="14" t="s">
        <v>76</v>
      </c>
      <c r="AY125" s="248" t="s">
        <v>114</v>
      </c>
    </row>
    <row r="126" s="2" customFormat="1" ht="16.5" customHeight="1">
      <c r="A126" s="40"/>
      <c r="B126" s="41"/>
      <c r="C126" s="203" t="s">
        <v>780</v>
      </c>
      <c r="D126" s="203" t="s">
        <v>118</v>
      </c>
      <c r="E126" s="204" t="s">
        <v>781</v>
      </c>
      <c r="F126" s="205" t="s">
        <v>782</v>
      </c>
      <c r="G126" s="206" t="s">
        <v>200</v>
      </c>
      <c r="H126" s="207">
        <v>2.222</v>
      </c>
      <c r="I126" s="208"/>
      <c r="J126" s="209">
        <f>ROUND(I126*H126,2)</f>
        <v>0</v>
      </c>
      <c r="K126" s="205" t="s">
        <v>122</v>
      </c>
      <c r="L126" s="46"/>
      <c r="M126" s="210" t="s">
        <v>19</v>
      </c>
      <c r="N126" s="211" t="s">
        <v>42</v>
      </c>
      <c r="O126" s="86"/>
      <c r="P126" s="212">
        <f>O126*H126</f>
        <v>0</v>
      </c>
      <c r="Q126" s="212">
        <v>2.5018699999999998</v>
      </c>
      <c r="R126" s="212">
        <f>Q126*H126</f>
        <v>5.5591551399999997</v>
      </c>
      <c r="S126" s="212">
        <v>0</v>
      </c>
      <c r="T126" s="213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4" t="s">
        <v>117</v>
      </c>
      <c r="AT126" s="214" t="s">
        <v>118</v>
      </c>
      <c r="AU126" s="214" t="s">
        <v>81</v>
      </c>
      <c r="AY126" s="19" t="s">
        <v>114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9" t="s">
        <v>76</v>
      </c>
      <c r="BK126" s="215">
        <f>ROUND(I126*H126,2)</f>
        <v>0</v>
      </c>
      <c r="BL126" s="19" t="s">
        <v>117</v>
      </c>
      <c r="BM126" s="214" t="s">
        <v>783</v>
      </c>
    </row>
    <row r="127" s="2" customFormat="1">
      <c r="A127" s="40"/>
      <c r="B127" s="41"/>
      <c r="C127" s="42"/>
      <c r="D127" s="216" t="s">
        <v>125</v>
      </c>
      <c r="E127" s="42"/>
      <c r="F127" s="217" t="s">
        <v>784</v>
      </c>
      <c r="G127" s="42"/>
      <c r="H127" s="42"/>
      <c r="I127" s="218"/>
      <c r="J127" s="42"/>
      <c r="K127" s="42"/>
      <c r="L127" s="46"/>
      <c r="M127" s="219"/>
      <c r="N127" s="220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125</v>
      </c>
      <c r="AU127" s="19" t="s">
        <v>81</v>
      </c>
    </row>
    <row r="128" s="14" customFormat="1">
      <c r="A128" s="14"/>
      <c r="B128" s="238"/>
      <c r="C128" s="239"/>
      <c r="D128" s="229" t="s">
        <v>191</v>
      </c>
      <c r="E128" s="240" t="s">
        <v>19</v>
      </c>
      <c r="F128" s="241" t="s">
        <v>785</v>
      </c>
      <c r="G128" s="239"/>
      <c r="H128" s="242">
        <v>2.222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191</v>
      </c>
      <c r="AU128" s="248" t="s">
        <v>81</v>
      </c>
      <c r="AV128" s="14" t="s">
        <v>81</v>
      </c>
      <c r="AW128" s="14" t="s">
        <v>33</v>
      </c>
      <c r="AX128" s="14" t="s">
        <v>76</v>
      </c>
      <c r="AY128" s="248" t="s">
        <v>114</v>
      </c>
    </row>
    <row r="129" s="2" customFormat="1" ht="16.5" customHeight="1">
      <c r="A129" s="40"/>
      <c r="B129" s="41"/>
      <c r="C129" s="203" t="s">
        <v>786</v>
      </c>
      <c r="D129" s="203" t="s">
        <v>118</v>
      </c>
      <c r="E129" s="204" t="s">
        <v>787</v>
      </c>
      <c r="F129" s="205" t="s">
        <v>788</v>
      </c>
      <c r="G129" s="206" t="s">
        <v>183</v>
      </c>
      <c r="H129" s="207">
        <v>1.6399999999999999</v>
      </c>
      <c r="I129" s="208"/>
      <c r="J129" s="209">
        <f>ROUND(I129*H129,2)</f>
        <v>0</v>
      </c>
      <c r="K129" s="205" t="s">
        <v>122</v>
      </c>
      <c r="L129" s="46"/>
      <c r="M129" s="210" t="s">
        <v>19</v>
      </c>
      <c r="N129" s="211" t="s">
        <v>42</v>
      </c>
      <c r="O129" s="86"/>
      <c r="P129" s="212">
        <f>O129*H129</f>
        <v>0</v>
      </c>
      <c r="Q129" s="212">
        <v>0.0029399999999999999</v>
      </c>
      <c r="R129" s="212">
        <f>Q129*H129</f>
        <v>0.0048215999999999997</v>
      </c>
      <c r="S129" s="212">
        <v>0</v>
      </c>
      <c r="T129" s="213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4" t="s">
        <v>117</v>
      </c>
      <c r="AT129" s="214" t="s">
        <v>118</v>
      </c>
      <c r="AU129" s="214" t="s">
        <v>81</v>
      </c>
      <c r="AY129" s="19" t="s">
        <v>114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9" t="s">
        <v>76</v>
      </c>
      <c r="BK129" s="215">
        <f>ROUND(I129*H129,2)</f>
        <v>0</v>
      </c>
      <c r="BL129" s="19" t="s">
        <v>117</v>
      </c>
      <c r="BM129" s="214" t="s">
        <v>789</v>
      </c>
    </row>
    <row r="130" s="2" customFormat="1">
      <c r="A130" s="40"/>
      <c r="B130" s="41"/>
      <c r="C130" s="42"/>
      <c r="D130" s="216" t="s">
        <v>125</v>
      </c>
      <c r="E130" s="42"/>
      <c r="F130" s="217" t="s">
        <v>790</v>
      </c>
      <c r="G130" s="42"/>
      <c r="H130" s="42"/>
      <c r="I130" s="218"/>
      <c r="J130" s="42"/>
      <c r="K130" s="42"/>
      <c r="L130" s="46"/>
      <c r="M130" s="219"/>
      <c r="N130" s="220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125</v>
      </c>
      <c r="AU130" s="19" t="s">
        <v>81</v>
      </c>
    </row>
    <row r="131" s="14" customFormat="1">
      <c r="A131" s="14"/>
      <c r="B131" s="238"/>
      <c r="C131" s="239"/>
      <c r="D131" s="229" t="s">
        <v>191</v>
      </c>
      <c r="E131" s="240" t="s">
        <v>19</v>
      </c>
      <c r="F131" s="241" t="s">
        <v>791</v>
      </c>
      <c r="G131" s="239"/>
      <c r="H131" s="242">
        <v>1.6399999999999999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191</v>
      </c>
      <c r="AU131" s="248" t="s">
        <v>81</v>
      </c>
      <c r="AV131" s="14" t="s">
        <v>81</v>
      </c>
      <c r="AW131" s="14" t="s">
        <v>33</v>
      </c>
      <c r="AX131" s="14" t="s">
        <v>76</v>
      </c>
      <c r="AY131" s="248" t="s">
        <v>114</v>
      </c>
    </row>
    <row r="132" s="2" customFormat="1" ht="16.5" customHeight="1">
      <c r="A132" s="40"/>
      <c r="B132" s="41"/>
      <c r="C132" s="203" t="s">
        <v>221</v>
      </c>
      <c r="D132" s="203" t="s">
        <v>118</v>
      </c>
      <c r="E132" s="204" t="s">
        <v>792</v>
      </c>
      <c r="F132" s="205" t="s">
        <v>793</v>
      </c>
      <c r="G132" s="206" t="s">
        <v>183</v>
      </c>
      <c r="H132" s="207">
        <v>1.6399999999999999</v>
      </c>
      <c r="I132" s="208"/>
      <c r="J132" s="209">
        <f>ROUND(I132*H132,2)</f>
        <v>0</v>
      </c>
      <c r="K132" s="205" t="s">
        <v>122</v>
      </c>
      <c r="L132" s="46"/>
      <c r="M132" s="210" t="s">
        <v>19</v>
      </c>
      <c r="N132" s="211" t="s">
        <v>42</v>
      </c>
      <c r="O132" s="86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4" t="s">
        <v>117</v>
      </c>
      <c r="AT132" s="214" t="s">
        <v>118</v>
      </c>
      <c r="AU132" s="214" t="s">
        <v>81</v>
      </c>
      <c r="AY132" s="19" t="s">
        <v>114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9" t="s">
        <v>76</v>
      </c>
      <c r="BK132" s="215">
        <f>ROUND(I132*H132,2)</f>
        <v>0</v>
      </c>
      <c r="BL132" s="19" t="s">
        <v>117</v>
      </c>
      <c r="BM132" s="214" t="s">
        <v>794</v>
      </c>
    </row>
    <row r="133" s="2" customFormat="1">
      <c r="A133" s="40"/>
      <c r="B133" s="41"/>
      <c r="C133" s="42"/>
      <c r="D133" s="216" t="s">
        <v>125</v>
      </c>
      <c r="E133" s="42"/>
      <c r="F133" s="217" t="s">
        <v>795</v>
      </c>
      <c r="G133" s="42"/>
      <c r="H133" s="42"/>
      <c r="I133" s="218"/>
      <c r="J133" s="42"/>
      <c r="K133" s="42"/>
      <c r="L133" s="46"/>
      <c r="M133" s="219"/>
      <c r="N133" s="220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125</v>
      </c>
      <c r="AU133" s="19" t="s">
        <v>81</v>
      </c>
    </row>
    <row r="134" s="2" customFormat="1" ht="16.5" customHeight="1">
      <c r="A134" s="40"/>
      <c r="B134" s="41"/>
      <c r="C134" s="203" t="s">
        <v>207</v>
      </c>
      <c r="D134" s="203" t="s">
        <v>118</v>
      </c>
      <c r="E134" s="204" t="s">
        <v>796</v>
      </c>
      <c r="F134" s="205" t="s">
        <v>797</v>
      </c>
      <c r="G134" s="206" t="s">
        <v>238</v>
      </c>
      <c r="H134" s="207">
        <v>0.14000000000000001</v>
      </c>
      <c r="I134" s="208"/>
      <c r="J134" s="209">
        <f>ROUND(I134*H134,2)</f>
        <v>0</v>
      </c>
      <c r="K134" s="205" t="s">
        <v>122</v>
      </c>
      <c r="L134" s="46"/>
      <c r="M134" s="210" t="s">
        <v>19</v>
      </c>
      <c r="N134" s="211" t="s">
        <v>42</v>
      </c>
      <c r="O134" s="86"/>
      <c r="P134" s="212">
        <f>O134*H134</f>
        <v>0</v>
      </c>
      <c r="Q134" s="212">
        <v>1.05962</v>
      </c>
      <c r="R134" s="212">
        <f>Q134*H134</f>
        <v>0.14834680000000003</v>
      </c>
      <c r="S134" s="212">
        <v>0</v>
      </c>
      <c r="T134" s="213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4" t="s">
        <v>117</v>
      </c>
      <c r="AT134" s="214" t="s">
        <v>118</v>
      </c>
      <c r="AU134" s="214" t="s">
        <v>81</v>
      </c>
      <c r="AY134" s="19" t="s">
        <v>114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9" t="s">
        <v>76</v>
      </c>
      <c r="BK134" s="215">
        <f>ROUND(I134*H134,2)</f>
        <v>0</v>
      </c>
      <c r="BL134" s="19" t="s">
        <v>117</v>
      </c>
      <c r="BM134" s="214" t="s">
        <v>798</v>
      </c>
    </row>
    <row r="135" s="2" customFormat="1">
      <c r="A135" s="40"/>
      <c r="B135" s="41"/>
      <c r="C135" s="42"/>
      <c r="D135" s="216" t="s">
        <v>125</v>
      </c>
      <c r="E135" s="42"/>
      <c r="F135" s="217" t="s">
        <v>799</v>
      </c>
      <c r="G135" s="42"/>
      <c r="H135" s="42"/>
      <c r="I135" s="218"/>
      <c r="J135" s="42"/>
      <c r="K135" s="42"/>
      <c r="L135" s="46"/>
      <c r="M135" s="219"/>
      <c r="N135" s="220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125</v>
      </c>
      <c r="AU135" s="19" t="s">
        <v>81</v>
      </c>
    </row>
    <row r="136" s="14" customFormat="1">
      <c r="A136" s="14"/>
      <c r="B136" s="238"/>
      <c r="C136" s="239"/>
      <c r="D136" s="229" t="s">
        <v>191</v>
      </c>
      <c r="E136" s="240" t="s">
        <v>19</v>
      </c>
      <c r="F136" s="241" t="s">
        <v>800</v>
      </c>
      <c r="G136" s="239"/>
      <c r="H136" s="242">
        <v>0.14000000000000001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191</v>
      </c>
      <c r="AU136" s="248" t="s">
        <v>81</v>
      </c>
      <c r="AV136" s="14" t="s">
        <v>81</v>
      </c>
      <c r="AW136" s="14" t="s">
        <v>33</v>
      </c>
      <c r="AX136" s="14" t="s">
        <v>76</v>
      </c>
      <c r="AY136" s="248" t="s">
        <v>114</v>
      </c>
    </row>
    <row r="137" s="2" customFormat="1" ht="16.5" customHeight="1">
      <c r="A137" s="40"/>
      <c r="B137" s="41"/>
      <c r="C137" s="203" t="s">
        <v>632</v>
      </c>
      <c r="D137" s="203" t="s">
        <v>118</v>
      </c>
      <c r="E137" s="204" t="s">
        <v>296</v>
      </c>
      <c r="F137" s="205" t="s">
        <v>297</v>
      </c>
      <c r="G137" s="206" t="s">
        <v>200</v>
      </c>
      <c r="H137" s="207">
        <v>9.2100000000000009</v>
      </c>
      <c r="I137" s="208"/>
      <c r="J137" s="209">
        <f>ROUND(I137*H137,2)</f>
        <v>0</v>
      </c>
      <c r="K137" s="205" t="s">
        <v>122</v>
      </c>
      <c r="L137" s="46"/>
      <c r="M137" s="210" t="s">
        <v>19</v>
      </c>
      <c r="N137" s="211" t="s">
        <v>42</v>
      </c>
      <c r="O137" s="86"/>
      <c r="P137" s="212">
        <f>O137*H137</f>
        <v>0</v>
      </c>
      <c r="Q137" s="212">
        <v>2.5018699999999998</v>
      </c>
      <c r="R137" s="212">
        <f>Q137*H137</f>
        <v>23.0422227</v>
      </c>
      <c r="S137" s="212">
        <v>0</v>
      </c>
      <c r="T137" s="213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4" t="s">
        <v>117</v>
      </c>
      <c r="AT137" s="214" t="s">
        <v>118</v>
      </c>
      <c r="AU137" s="214" t="s">
        <v>81</v>
      </c>
      <c r="AY137" s="19" t="s">
        <v>114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9" t="s">
        <v>76</v>
      </c>
      <c r="BK137" s="215">
        <f>ROUND(I137*H137,2)</f>
        <v>0</v>
      </c>
      <c r="BL137" s="19" t="s">
        <v>117</v>
      </c>
      <c r="BM137" s="214" t="s">
        <v>801</v>
      </c>
    </row>
    <row r="138" s="2" customFormat="1">
      <c r="A138" s="40"/>
      <c r="B138" s="41"/>
      <c r="C138" s="42"/>
      <c r="D138" s="216" t="s">
        <v>125</v>
      </c>
      <c r="E138" s="42"/>
      <c r="F138" s="217" t="s">
        <v>299</v>
      </c>
      <c r="G138" s="42"/>
      <c r="H138" s="42"/>
      <c r="I138" s="218"/>
      <c r="J138" s="42"/>
      <c r="K138" s="42"/>
      <c r="L138" s="46"/>
      <c r="M138" s="219"/>
      <c r="N138" s="220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125</v>
      </c>
      <c r="AU138" s="19" t="s">
        <v>81</v>
      </c>
    </row>
    <row r="139" s="13" customFormat="1">
      <c r="A139" s="13"/>
      <c r="B139" s="227"/>
      <c r="C139" s="228"/>
      <c r="D139" s="229" t="s">
        <v>191</v>
      </c>
      <c r="E139" s="230" t="s">
        <v>19</v>
      </c>
      <c r="F139" s="231" t="s">
        <v>802</v>
      </c>
      <c r="G139" s="228"/>
      <c r="H139" s="230" t="s">
        <v>19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191</v>
      </c>
      <c r="AU139" s="237" t="s">
        <v>81</v>
      </c>
      <c r="AV139" s="13" t="s">
        <v>76</v>
      </c>
      <c r="AW139" s="13" t="s">
        <v>33</v>
      </c>
      <c r="AX139" s="13" t="s">
        <v>71</v>
      </c>
      <c r="AY139" s="237" t="s">
        <v>114</v>
      </c>
    </row>
    <row r="140" s="14" customFormat="1">
      <c r="A140" s="14"/>
      <c r="B140" s="238"/>
      <c r="C140" s="239"/>
      <c r="D140" s="229" t="s">
        <v>191</v>
      </c>
      <c r="E140" s="240" t="s">
        <v>19</v>
      </c>
      <c r="F140" s="241" t="s">
        <v>803</v>
      </c>
      <c r="G140" s="239"/>
      <c r="H140" s="242">
        <v>8.9100000000000001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191</v>
      </c>
      <c r="AU140" s="248" t="s">
        <v>81</v>
      </c>
      <c r="AV140" s="14" t="s">
        <v>81</v>
      </c>
      <c r="AW140" s="14" t="s">
        <v>33</v>
      </c>
      <c r="AX140" s="14" t="s">
        <v>71</v>
      </c>
      <c r="AY140" s="248" t="s">
        <v>114</v>
      </c>
    </row>
    <row r="141" s="13" customFormat="1">
      <c r="A141" s="13"/>
      <c r="B141" s="227"/>
      <c r="C141" s="228"/>
      <c r="D141" s="229" t="s">
        <v>191</v>
      </c>
      <c r="E141" s="230" t="s">
        <v>19</v>
      </c>
      <c r="F141" s="231" t="s">
        <v>804</v>
      </c>
      <c r="G141" s="228"/>
      <c r="H141" s="230" t="s">
        <v>19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191</v>
      </c>
      <c r="AU141" s="237" t="s">
        <v>81</v>
      </c>
      <c r="AV141" s="13" t="s">
        <v>76</v>
      </c>
      <c r="AW141" s="13" t="s">
        <v>33</v>
      </c>
      <c r="AX141" s="13" t="s">
        <v>71</v>
      </c>
      <c r="AY141" s="237" t="s">
        <v>114</v>
      </c>
    </row>
    <row r="142" s="14" customFormat="1">
      <c r="A142" s="14"/>
      <c r="B142" s="238"/>
      <c r="C142" s="239"/>
      <c r="D142" s="229" t="s">
        <v>191</v>
      </c>
      <c r="E142" s="240" t="s">
        <v>19</v>
      </c>
      <c r="F142" s="241" t="s">
        <v>805</v>
      </c>
      <c r="G142" s="239"/>
      <c r="H142" s="242">
        <v>0.29999999999999999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191</v>
      </c>
      <c r="AU142" s="248" t="s">
        <v>81</v>
      </c>
      <c r="AV142" s="14" t="s">
        <v>81</v>
      </c>
      <c r="AW142" s="14" t="s">
        <v>33</v>
      </c>
      <c r="AX142" s="14" t="s">
        <v>71</v>
      </c>
      <c r="AY142" s="248" t="s">
        <v>114</v>
      </c>
    </row>
    <row r="143" s="15" customFormat="1">
      <c r="A143" s="15"/>
      <c r="B143" s="249"/>
      <c r="C143" s="250"/>
      <c r="D143" s="229" t="s">
        <v>191</v>
      </c>
      <c r="E143" s="251" t="s">
        <v>19</v>
      </c>
      <c r="F143" s="252" t="s">
        <v>196</v>
      </c>
      <c r="G143" s="250"/>
      <c r="H143" s="253">
        <v>9.2100000000000009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9" t="s">
        <v>191</v>
      </c>
      <c r="AU143" s="259" t="s">
        <v>81</v>
      </c>
      <c r="AV143" s="15" t="s">
        <v>117</v>
      </c>
      <c r="AW143" s="15" t="s">
        <v>33</v>
      </c>
      <c r="AX143" s="15" t="s">
        <v>76</v>
      </c>
      <c r="AY143" s="259" t="s">
        <v>114</v>
      </c>
    </row>
    <row r="144" s="2" customFormat="1" ht="16.5" customHeight="1">
      <c r="A144" s="40"/>
      <c r="B144" s="41"/>
      <c r="C144" s="203" t="s">
        <v>461</v>
      </c>
      <c r="D144" s="203" t="s">
        <v>118</v>
      </c>
      <c r="E144" s="204" t="s">
        <v>305</v>
      </c>
      <c r="F144" s="205" t="s">
        <v>306</v>
      </c>
      <c r="G144" s="206" t="s">
        <v>183</v>
      </c>
      <c r="H144" s="207">
        <v>6</v>
      </c>
      <c r="I144" s="208"/>
      <c r="J144" s="209">
        <f>ROUND(I144*H144,2)</f>
        <v>0</v>
      </c>
      <c r="K144" s="205" t="s">
        <v>122</v>
      </c>
      <c r="L144" s="46"/>
      <c r="M144" s="210" t="s">
        <v>19</v>
      </c>
      <c r="N144" s="211" t="s">
        <v>42</v>
      </c>
      <c r="O144" s="86"/>
      <c r="P144" s="212">
        <f>O144*H144</f>
        <v>0</v>
      </c>
      <c r="Q144" s="212">
        <v>0.00264</v>
      </c>
      <c r="R144" s="212">
        <f>Q144*H144</f>
        <v>0.01584</v>
      </c>
      <c r="S144" s="212">
        <v>0</v>
      </c>
      <c r="T144" s="213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4" t="s">
        <v>117</v>
      </c>
      <c r="AT144" s="214" t="s">
        <v>118</v>
      </c>
      <c r="AU144" s="214" t="s">
        <v>81</v>
      </c>
      <c r="AY144" s="19" t="s">
        <v>114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9" t="s">
        <v>76</v>
      </c>
      <c r="BK144" s="215">
        <f>ROUND(I144*H144,2)</f>
        <v>0</v>
      </c>
      <c r="BL144" s="19" t="s">
        <v>117</v>
      </c>
      <c r="BM144" s="214" t="s">
        <v>806</v>
      </c>
    </row>
    <row r="145" s="2" customFormat="1">
      <c r="A145" s="40"/>
      <c r="B145" s="41"/>
      <c r="C145" s="42"/>
      <c r="D145" s="216" t="s">
        <v>125</v>
      </c>
      <c r="E145" s="42"/>
      <c r="F145" s="217" t="s">
        <v>308</v>
      </c>
      <c r="G145" s="42"/>
      <c r="H145" s="42"/>
      <c r="I145" s="218"/>
      <c r="J145" s="42"/>
      <c r="K145" s="42"/>
      <c r="L145" s="46"/>
      <c r="M145" s="219"/>
      <c r="N145" s="220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125</v>
      </c>
      <c r="AU145" s="19" t="s">
        <v>81</v>
      </c>
    </row>
    <row r="146" s="13" customFormat="1">
      <c r="A146" s="13"/>
      <c r="B146" s="227"/>
      <c r="C146" s="228"/>
      <c r="D146" s="229" t="s">
        <v>191</v>
      </c>
      <c r="E146" s="230" t="s">
        <v>19</v>
      </c>
      <c r="F146" s="231" t="s">
        <v>804</v>
      </c>
      <c r="G146" s="228"/>
      <c r="H146" s="230" t="s">
        <v>19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191</v>
      </c>
      <c r="AU146" s="237" t="s">
        <v>81</v>
      </c>
      <c r="AV146" s="13" t="s">
        <v>76</v>
      </c>
      <c r="AW146" s="13" t="s">
        <v>33</v>
      </c>
      <c r="AX146" s="13" t="s">
        <v>71</v>
      </c>
      <c r="AY146" s="237" t="s">
        <v>114</v>
      </c>
    </row>
    <row r="147" s="14" customFormat="1">
      <c r="A147" s="14"/>
      <c r="B147" s="238"/>
      <c r="C147" s="239"/>
      <c r="D147" s="229" t="s">
        <v>191</v>
      </c>
      <c r="E147" s="240" t="s">
        <v>19</v>
      </c>
      <c r="F147" s="241" t="s">
        <v>807</v>
      </c>
      <c r="G147" s="239"/>
      <c r="H147" s="242">
        <v>6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191</v>
      </c>
      <c r="AU147" s="248" t="s">
        <v>81</v>
      </c>
      <c r="AV147" s="14" t="s">
        <v>81</v>
      </c>
      <c r="AW147" s="14" t="s">
        <v>33</v>
      </c>
      <c r="AX147" s="14" t="s">
        <v>71</v>
      </c>
      <c r="AY147" s="248" t="s">
        <v>114</v>
      </c>
    </row>
    <row r="148" s="15" customFormat="1">
      <c r="A148" s="15"/>
      <c r="B148" s="249"/>
      <c r="C148" s="250"/>
      <c r="D148" s="229" t="s">
        <v>191</v>
      </c>
      <c r="E148" s="251" t="s">
        <v>19</v>
      </c>
      <c r="F148" s="252" t="s">
        <v>196</v>
      </c>
      <c r="G148" s="250"/>
      <c r="H148" s="253">
        <v>6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191</v>
      </c>
      <c r="AU148" s="259" t="s">
        <v>81</v>
      </c>
      <c r="AV148" s="15" t="s">
        <v>117</v>
      </c>
      <c r="AW148" s="15" t="s">
        <v>33</v>
      </c>
      <c r="AX148" s="15" t="s">
        <v>76</v>
      </c>
      <c r="AY148" s="259" t="s">
        <v>114</v>
      </c>
    </row>
    <row r="149" s="2" customFormat="1" ht="16.5" customHeight="1">
      <c r="A149" s="40"/>
      <c r="B149" s="41"/>
      <c r="C149" s="203" t="s">
        <v>466</v>
      </c>
      <c r="D149" s="203" t="s">
        <v>118</v>
      </c>
      <c r="E149" s="204" t="s">
        <v>311</v>
      </c>
      <c r="F149" s="205" t="s">
        <v>312</v>
      </c>
      <c r="G149" s="206" t="s">
        <v>183</v>
      </c>
      <c r="H149" s="207">
        <v>6</v>
      </c>
      <c r="I149" s="208"/>
      <c r="J149" s="209">
        <f>ROUND(I149*H149,2)</f>
        <v>0</v>
      </c>
      <c r="K149" s="205" t="s">
        <v>122</v>
      </c>
      <c r="L149" s="46"/>
      <c r="M149" s="210" t="s">
        <v>19</v>
      </c>
      <c r="N149" s="211" t="s">
        <v>42</v>
      </c>
      <c r="O149" s="86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4" t="s">
        <v>117</v>
      </c>
      <c r="AT149" s="214" t="s">
        <v>118</v>
      </c>
      <c r="AU149" s="214" t="s">
        <v>81</v>
      </c>
      <c r="AY149" s="19" t="s">
        <v>114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9" t="s">
        <v>76</v>
      </c>
      <c r="BK149" s="215">
        <f>ROUND(I149*H149,2)</f>
        <v>0</v>
      </c>
      <c r="BL149" s="19" t="s">
        <v>117</v>
      </c>
      <c r="BM149" s="214" t="s">
        <v>808</v>
      </c>
    </row>
    <row r="150" s="2" customFormat="1">
      <c r="A150" s="40"/>
      <c r="B150" s="41"/>
      <c r="C150" s="42"/>
      <c r="D150" s="216" t="s">
        <v>125</v>
      </c>
      <c r="E150" s="42"/>
      <c r="F150" s="217" t="s">
        <v>314</v>
      </c>
      <c r="G150" s="42"/>
      <c r="H150" s="42"/>
      <c r="I150" s="218"/>
      <c r="J150" s="42"/>
      <c r="K150" s="42"/>
      <c r="L150" s="46"/>
      <c r="M150" s="219"/>
      <c r="N150" s="220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125</v>
      </c>
      <c r="AU150" s="19" t="s">
        <v>81</v>
      </c>
    </row>
    <row r="151" s="2" customFormat="1" ht="24.15" customHeight="1">
      <c r="A151" s="40"/>
      <c r="B151" s="41"/>
      <c r="C151" s="203" t="s">
        <v>117</v>
      </c>
      <c r="D151" s="203" t="s">
        <v>118</v>
      </c>
      <c r="E151" s="204" t="s">
        <v>809</v>
      </c>
      <c r="F151" s="205" t="s">
        <v>810</v>
      </c>
      <c r="G151" s="206" t="s">
        <v>183</v>
      </c>
      <c r="H151" s="207">
        <v>4.1879999999999997</v>
      </c>
      <c r="I151" s="208"/>
      <c r="J151" s="209">
        <f>ROUND(I151*H151,2)</f>
        <v>0</v>
      </c>
      <c r="K151" s="205" t="s">
        <v>122</v>
      </c>
      <c r="L151" s="46"/>
      <c r="M151" s="210" t="s">
        <v>19</v>
      </c>
      <c r="N151" s="211" t="s">
        <v>42</v>
      </c>
      <c r="O151" s="86"/>
      <c r="P151" s="212">
        <f>O151*H151</f>
        <v>0</v>
      </c>
      <c r="Q151" s="212">
        <v>0.37678</v>
      </c>
      <c r="R151" s="212">
        <f>Q151*H151</f>
        <v>1.57795464</v>
      </c>
      <c r="S151" s="212">
        <v>0</v>
      </c>
      <c r="T151" s="213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4" t="s">
        <v>117</v>
      </c>
      <c r="AT151" s="214" t="s">
        <v>118</v>
      </c>
      <c r="AU151" s="214" t="s">
        <v>81</v>
      </c>
      <c r="AY151" s="19" t="s">
        <v>114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9" t="s">
        <v>76</v>
      </c>
      <c r="BK151" s="215">
        <f>ROUND(I151*H151,2)</f>
        <v>0</v>
      </c>
      <c r="BL151" s="19" t="s">
        <v>117</v>
      </c>
      <c r="BM151" s="214" t="s">
        <v>811</v>
      </c>
    </row>
    <row r="152" s="2" customFormat="1">
      <c r="A152" s="40"/>
      <c r="B152" s="41"/>
      <c r="C152" s="42"/>
      <c r="D152" s="216" t="s">
        <v>125</v>
      </c>
      <c r="E152" s="42"/>
      <c r="F152" s="217" t="s">
        <v>812</v>
      </c>
      <c r="G152" s="42"/>
      <c r="H152" s="42"/>
      <c r="I152" s="218"/>
      <c r="J152" s="42"/>
      <c r="K152" s="42"/>
      <c r="L152" s="46"/>
      <c r="M152" s="219"/>
      <c r="N152" s="220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125</v>
      </c>
      <c r="AU152" s="19" t="s">
        <v>81</v>
      </c>
    </row>
    <row r="153" s="13" customFormat="1">
      <c r="A153" s="13"/>
      <c r="B153" s="227"/>
      <c r="C153" s="228"/>
      <c r="D153" s="229" t="s">
        <v>191</v>
      </c>
      <c r="E153" s="230" t="s">
        <v>19</v>
      </c>
      <c r="F153" s="231" t="s">
        <v>813</v>
      </c>
      <c r="G153" s="228"/>
      <c r="H153" s="230" t="s">
        <v>19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191</v>
      </c>
      <c r="AU153" s="237" t="s">
        <v>81</v>
      </c>
      <c r="AV153" s="13" t="s">
        <v>76</v>
      </c>
      <c r="AW153" s="13" t="s">
        <v>33</v>
      </c>
      <c r="AX153" s="13" t="s">
        <v>71</v>
      </c>
      <c r="AY153" s="237" t="s">
        <v>114</v>
      </c>
    </row>
    <row r="154" s="14" customFormat="1">
      <c r="A154" s="14"/>
      <c r="B154" s="238"/>
      <c r="C154" s="239"/>
      <c r="D154" s="229" t="s">
        <v>191</v>
      </c>
      <c r="E154" s="240" t="s">
        <v>19</v>
      </c>
      <c r="F154" s="241" t="s">
        <v>814</v>
      </c>
      <c r="G154" s="239"/>
      <c r="H154" s="242">
        <v>2.6880000000000002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191</v>
      </c>
      <c r="AU154" s="248" t="s">
        <v>81</v>
      </c>
      <c r="AV154" s="14" t="s">
        <v>81</v>
      </c>
      <c r="AW154" s="14" t="s">
        <v>33</v>
      </c>
      <c r="AX154" s="14" t="s">
        <v>71</v>
      </c>
      <c r="AY154" s="248" t="s">
        <v>114</v>
      </c>
    </row>
    <row r="155" s="13" customFormat="1">
      <c r="A155" s="13"/>
      <c r="B155" s="227"/>
      <c r="C155" s="228"/>
      <c r="D155" s="229" t="s">
        <v>191</v>
      </c>
      <c r="E155" s="230" t="s">
        <v>19</v>
      </c>
      <c r="F155" s="231" t="s">
        <v>815</v>
      </c>
      <c r="G155" s="228"/>
      <c r="H155" s="230" t="s">
        <v>19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191</v>
      </c>
      <c r="AU155" s="237" t="s">
        <v>81</v>
      </c>
      <c r="AV155" s="13" t="s">
        <v>76</v>
      </c>
      <c r="AW155" s="13" t="s">
        <v>33</v>
      </c>
      <c r="AX155" s="13" t="s">
        <v>71</v>
      </c>
      <c r="AY155" s="237" t="s">
        <v>114</v>
      </c>
    </row>
    <row r="156" s="14" customFormat="1">
      <c r="A156" s="14"/>
      <c r="B156" s="238"/>
      <c r="C156" s="239"/>
      <c r="D156" s="229" t="s">
        <v>191</v>
      </c>
      <c r="E156" s="240" t="s">
        <v>19</v>
      </c>
      <c r="F156" s="241" t="s">
        <v>816</v>
      </c>
      <c r="G156" s="239"/>
      <c r="H156" s="242">
        <v>1.5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191</v>
      </c>
      <c r="AU156" s="248" t="s">
        <v>81</v>
      </c>
      <c r="AV156" s="14" t="s">
        <v>81</v>
      </c>
      <c r="AW156" s="14" t="s">
        <v>33</v>
      </c>
      <c r="AX156" s="14" t="s">
        <v>71</v>
      </c>
      <c r="AY156" s="248" t="s">
        <v>114</v>
      </c>
    </row>
    <row r="157" s="15" customFormat="1">
      <c r="A157" s="15"/>
      <c r="B157" s="249"/>
      <c r="C157" s="250"/>
      <c r="D157" s="229" t="s">
        <v>191</v>
      </c>
      <c r="E157" s="251" t="s">
        <v>19</v>
      </c>
      <c r="F157" s="252" t="s">
        <v>196</v>
      </c>
      <c r="G157" s="250"/>
      <c r="H157" s="253">
        <v>4.1880000000000006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9" t="s">
        <v>191</v>
      </c>
      <c r="AU157" s="259" t="s">
        <v>81</v>
      </c>
      <c r="AV157" s="15" t="s">
        <v>117</v>
      </c>
      <c r="AW157" s="15" t="s">
        <v>33</v>
      </c>
      <c r="AX157" s="15" t="s">
        <v>76</v>
      </c>
      <c r="AY157" s="259" t="s">
        <v>114</v>
      </c>
    </row>
    <row r="158" s="2" customFormat="1" ht="33" customHeight="1">
      <c r="A158" s="40"/>
      <c r="B158" s="41"/>
      <c r="C158" s="203" t="s">
        <v>113</v>
      </c>
      <c r="D158" s="203" t="s">
        <v>118</v>
      </c>
      <c r="E158" s="204" t="s">
        <v>817</v>
      </c>
      <c r="F158" s="205" t="s">
        <v>818</v>
      </c>
      <c r="G158" s="206" t="s">
        <v>238</v>
      </c>
      <c r="H158" s="207">
        <v>0.017000000000000001</v>
      </c>
      <c r="I158" s="208"/>
      <c r="J158" s="209">
        <f>ROUND(I158*H158,2)</f>
        <v>0</v>
      </c>
      <c r="K158" s="205" t="s">
        <v>122</v>
      </c>
      <c r="L158" s="46"/>
      <c r="M158" s="210" t="s">
        <v>19</v>
      </c>
      <c r="N158" s="211" t="s">
        <v>42</v>
      </c>
      <c r="O158" s="86"/>
      <c r="P158" s="212">
        <f>O158*H158</f>
        <v>0</v>
      </c>
      <c r="Q158" s="212">
        <v>1.0593999999999999</v>
      </c>
      <c r="R158" s="212">
        <f>Q158*H158</f>
        <v>0.018009799999999999</v>
      </c>
      <c r="S158" s="212">
        <v>0</v>
      </c>
      <c r="T158" s="213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4" t="s">
        <v>117</v>
      </c>
      <c r="AT158" s="214" t="s">
        <v>118</v>
      </c>
      <c r="AU158" s="214" t="s">
        <v>81</v>
      </c>
      <c r="AY158" s="19" t="s">
        <v>114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9" t="s">
        <v>76</v>
      </c>
      <c r="BK158" s="215">
        <f>ROUND(I158*H158,2)</f>
        <v>0</v>
      </c>
      <c r="BL158" s="19" t="s">
        <v>117</v>
      </c>
      <c r="BM158" s="214" t="s">
        <v>819</v>
      </c>
    </row>
    <row r="159" s="2" customFormat="1">
      <c r="A159" s="40"/>
      <c r="B159" s="41"/>
      <c r="C159" s="42"/>
      <c r="D159" s="216" t="s">
        <v>125</v>
      </c>
      <c r="E159" s="42"/>
      <c r="F159" s="217" t="s">
        <v>820</v>
      </c>
      <c r="G159" s="42"/>
      <c r="H159" s="42"/>
      <c r="I159" s="218"/>
      <c r="J159" s="42"/>
      <c r="K159" s="42"/>
      <c r="L159" s="46"/>
      <c r="M159" s="219"/>
      <c r="N159" s="220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125</v>
      </c>
      <c r="AU159" s="19" t="s">
        <v>81</v>
      </c>
    </row>
    <row r="160" s="13" customFormat="1">
      <c r="A160" s="13"/>
      <c r="B160" s="227"/>
      <c r="C160" s="228"/>
      <c r="D160" s="229" t="s">
        <v>191</v>
      </c>
      <c r="E160" s="230" t="s">
        <v>19</v>
      </c>
      <c r="F160" s="231" t="s">
        <v>821</v>
      </c>
      <c r="G160" s="228"/>
      <c r="H160" s="230" t="s">
        <v>19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191</v>
      </c>
      <c r="AU160" s="237" t="s">
        <v>81</v>
      </c>
      <c r="AV160" s="13" t="s">
        <v>76</v>
      </c>
      <c r="AW160" s="13" t="s">
        <v>33</v>
      </c>
      <c r="AX160" s="13" t="s">
        <v>71</v>
      </c>
      <c r="AY160" s="237" t="s">
        <v>114</v>
      </c>
    </row>
    <row r="161" s="14" customFormat="1">
      <c r="A161" s="14"/>
      <c r="B161" s="238"/>
      <c r="C161" s="239"/>
      <c r="D161" s="229" t="s">
        <v>191</v>
      </c>
      <c r="E161" s="240" t="s">
        <v>19</v>
      </c>
      <c r="F161" s="241" t="s">
        <v>822</v>
      </c>
      <c r="G161" s="239"/>
      <c r="H161" s="242">
        <v>0.010999999999999999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191</v>
      </c>
      <c r="AU161" s="248" t="s">
        <v>81</v>
      </c>
      <c r="AV161" s="14" t="s">
        <v>81</v>
      </c>
      <c r="AW161" s="14" t="s">
        <v>33</v>
      </c>
      <c r="AX161" s="14" t="s">
        <v>71</v>
      </c>
      <c r="AY161" s="248" t="s">
        <v>114</v>
      </c>
    </row>
    <row r="162" s="13" customFormat="1">
      <c r="A162" s="13"/>
      <c r="B162" s="227"/>
      <c r="C162" s="228"/>
      <c r="D162" s="229" t="s">
        <v>191</v>
      </c>
      <c r="E162" s="230" t="s">
        <v>19</v>
      </c>
      <c r="F162" s="231" t="s">
        <v>823</v>
      </c>
      <c r="G162" s="228"/>
      <c r="H162" s="230" t="s">
        <v>19</v>
      </c>
      <c r="I162" s="232"/>
      <c r="J162" s="228"/>
      <c r="K162" s="228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191</v>
      </c>
      <c r="AU162" s="237" t="s">
        <v>81</v>
      </c>
      <c r="AV162" s="13" t="s">
        <v>76</v>
      </c>
      <c r="AW162" s="13" t="s">
        <v>33</v>
      </c>
      <c r="AX162" s="13" t="s">
        <v>71</v>
      </c>
      <c r="AY162" s="237" t="s">
        <v>114</v>
      </c>
    </row>
    <row r="163" s="14" customFormat="1">
      <c r="A163" s="14"/>
      <c r="B163" s="238"/>
      <c r="C163" s="239"/>
      <c r="D163" s="229" t="s">
        <v>191</v>
      </c>
      <c r="E163" s="240" t="s">
        <v>19</v>
      </c>
      <c r="F163" s="241" t="s">
        <v>824</v>
      </c>
      <c r="G163" s="239"/>
      <c r="H163" s="242">
        <v>0.0060000000000000001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8" t="s">
        <v>191</v>
      </c>
      <c r="AU163" s="248" t="s">
        <v>81</v>
      </c>
      <c r="AV163" s="14" t="s">
        <v>81</v>
      </c>
      <c r="AW163" s="14" t="s">
        <v>33</v>
      </c>
      <c r="AX163" s="14" t="s">
        <v>71</v>
      </c>
      <c r="AY163" s="248" t="s">
        <v>114</v>
      </c>
    </row>
    <row r="164" s="15" customFormat="1">
      <c r="A164" s="15"/>
      <c r="B164" s="249"/>
      <c r="C164" s="250"/>
      <c r="D164" s="229" t="s">
        <v>191</v>
      </c>
      <c r="E164" s="251" t="s">
        <v>19</v>
      </c>
      <c r="F164" s="252" t="s">
        <v>196</v>
      </c>
      <c r="G164" s="250"/>
      <c r="H164" s="253">
        <v>0.017000000000000001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9" t="s">
        <v>191</v>
      </c>
      <c r="AU164" s="259" t="s">
        <v>81</v>
      </c>
      <c r="AV164" s="15" t="s">
        <v>117</v>
      </c>
      <c r="AW164" s="15" t="s">
        <v>33</v>
      </c>
      <c r="AX164" s="15" t="s">
        <v>76</v>
      </c>
      <c r="AY164" s="259" t="s">
        <v>114</v>
      </c>
    </row>
    <row r="165" s="12" customFormat="1" ht="22.8" customHeight="1">
      <c r="A165" s="12"/>
      <c r="B165" s="187"/>
      <c r="C165" s="188"/>
      <c r="D165" s="189" t="s">
        <v>70</v>
      </c>
      <c r="E165" s="201" t="s">
        <v>143</v>
      </c>
      <c r="F165" s="201" t="s">
        <v>315</v>
      </c>
      <c r="G165" s="188"/>
      <c r="H165" s="188"/>
      <c r="I165" s="191"/>
      <c r="J165" s="202">
        <f>BK165</f>
        <v>0</v>
      </c>
      <c r="K165" s="188"/>
      <c r="L165" s="193"/>
      <c r="M165" s="194"/>
      <c r="N165" s="195"/>
      <c r="O165" s="195"/>
      <c r="P165" s="196">
        <f>SUM(P166:P200)</f>
        <v>0</v>
      </c>
      <c r="Q165" s="195"/>
      <c r="R165" s="196">
        <f>SUM(R166:R200)</f>
        <v>3.3264399999999998</v>
      </c>
      <c r="S165" s="195"/>
      <c r="T165" s="197">
        <f>SUM(T166:T200)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98" t="s">
        <v>76</v>
      </c>
      <c r="AT165" s="199" t="s">
        <v>70</v>
      </c>
      <c r="AU165" s="199" t="s">
        <v>76</v>
      </c>
      <c r="AY165" s="198" t="s">
        <v>114</v>
      </c>
      <c r="BK165" s="200">
        <f>SUM(BK166:BK200)</f>
        <v>0</v>
      </c>
    </row>
    <row r="166" s="2" customFormat="1" ht="24.15" customHeight="1">
      <c r="A166" s="40"/>
      <c r="B166" s="41"/>
      <c r="C166" s="203" t="s">
        <v>517</v>
      </c>
      <c r="D166" s="203" t="s">
        <v>118</v>
      </c>
      <c r="E166" s="204" t="s">
        <v>825</v>
      </c>
      <c r="F166" s="205" t="s">
        <v>826</v>
      </c>
      <c r="G166" s="206" t="s">
        <v>183</v>
      </c>
      <c r="H166" s="207">
        <v>6.75</v>
      </c>
      <c r="I166" s="208"/>
      <c r="J166" s="209">
        <f>ROUND(I166*H166,2)</f>
        <v>0</v>
      </c>
      <c r="K166" s="205" t="s">
        <v>122</v>
      </c>
      <c r="L166" s="46"/>
      <c r="M166" s="210" t="s">
        <v>19</v>
      </c>
      <c r="N166" s="211" t="s">
        <v>42</v>
      </c>
      <c r="O166" s="86"/>
      <c r="P166" s="212">
        <f>O166*H166</f>
        <v>0</v>
      </c>
      <c r="Q166" s="212">
        <v>0.22897999999999999</v>
      </c>
      <c r="R166" s="212">
        <f>Q166*H166</f>
        <v>1.545615</v>
      </c>
      <c r="S166" s="212">
        <v>0</v>
      </c>
      <c r="T166" s="213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4" t="s">
        <v>117</v>
      </c>
      <c r="AT166" s="214" t="s">
        <v>118</v>
      </c>
      <c r="AU166" s="214" t="s">
        <v>81</v>
      </c>
      <c r="AY166" s="19" t="s">
        <v>114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9" t="s">
        <v>76</v>
      </c>
      <c r="BK166" s="215">
        <f>ROUND(I166*H166,2)</f>
        <v>0</v>
      </c>
      <c r="BL166" s="19" t="s">
        <v>117</v>
      </c>
      <c r="BM166" s="214" t="s">
        <v>827</v>
      </c>
    </row>
    <row r="167" s="2" customFormat="1">
      <c r="A167" s="40"/>
      <c r="B167" s="41"/>
      <c r="C167" s="42"/>
      <c r="D167" s="216" t="s">
        <v>125</v>
      </c>
      <c r="E167" s="42"/>
      <c r="F167" s="217" t="s">
        <v>828</v>
      </c>
      <c r="G167" s="42"/>
      <c r="H167" s="42"/>
      <c r="I167" s="218"/>
      <c r="J167" s="42"/>
      <c r="K167" s="42"/>
      <c r="L167" s="46"/>
      <c r="M167" s="219"/>
      <c r="N167" s="220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125</v>
      </c>
      <c r="AU167" s="19" t="s">
        <v>81</v>
      </c>
    </row>
    <row r="168" s="14" customFormat="1">
      <c r="A168" s="14"/>
      <c r="B168" s="238"/>
      <c r="C168" s="239"/>
      <c r="D168" s="229" t="s">
        <v>191</v>
      </c>
      <c r="E168" s="240" t="s">
        <v>19</v>
      </c>
      <c r="F168" s="241" t="s">
        <v>829</v>
      </c>
      <c r="G168" s="239"/>
      <c r="H168" s="242">
        <v>6.75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191</v>
      </c>
      <c r="AU168" s="248" t="s">
        <v>81</v>
      </c>
      <c r="AV168" s="14" t="s">
        <v>81</v>
      </c>
      <c r="AW168" s="14" t="s">
        <v>33</v>
      </c>
      <c r="AX168" s="14" t="s">
        <v>76</v>
      </c>
      <c r="AY168" s="248" t="s">
        <v>114</v>
      </c>
    </row>
    <row r="169" s="2" customFormat="1" ht="16.5" customHeight="1">
      <c r="A169" s="40"/>
      <c r="B169" s="41"/>
      <c r="C169" s="203" t="s">
        <v>186</v>
      </c>
      <c r="D169" s="203" t="s">
        <v>118</v>
      </c>
      <c r="E169" s="204" t="s">
        <v>830</v>
      </c>
      <c r="F169" s="205" t="s">
        <v>831</v>
      </c>
      <c r="G169" s="206" t="s">
        <v>238</v>
      </c>
      <c r="H169" s="207">
        <v>1.0609999999999999</v>
      </c>
      <c r="I169" s="208"/>
      <c r="J169" s="209">
        <f>ROUND(I169*H169,2)</f>
        <v>0</v>
      </c>
      <c r="K169" s="205" t="s">
        <v>122</v>
      </c>
      <c r="L169" s="46"/>
      <c r="M169" s="210" t="s">
        <v>19</v>
      </c>
      <c r="N169" s="211" t="s">
        <v>42</v>
      </c>
      <c r="O169" s="86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4" t="s">
        <v>117</v>
      </c>
      <c r="AT169" s="214" t="s">
        <v>118</v>
      </c>
      <c r="AU169" s="214" t="s">
        <v>81</v>
      </c>
      <c r="AY169" s="19" t="s">
        <v>114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9" t="s">
        <v>76</v>
      </c>
      <c r="BK169" s="215">
        <f>ROUND(I169*H169,2)</f>
        <v>0</v>
      </c>
      <c r="BL169" s="19" t="s">
        <v>117</v>
      </c>
      <c r="BM169" s="214" t="s">
        <v>832</v>
      </c>
    </row>
    <row r="170" s="2" customFormat="1">
      <c r="A170" s="40"/>
      <c r="B170" s="41"/>
      <c r="C170" s="42"/>
      <c r="D170" s="216" t="s">
        <v>125</v>
      </c>
      <c r="E170" s="42"/>
      <c r="F170" s="217" t="s">
        <v>833</v>
      </c>
      <c r="G170" s="42"/>
      <c r="H170" s="42"/>
      <c r="I170" s="218"/>
      <c r="J170" s="42"/>
      <c r="K170" s="42"/>
      <c r="L170" s="46"/>
      <c r="M170" s="219"/>
      <c r="N170" s="220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125</v>
      </c>
      <c r="AU170" s="19" t="s">
        <v>81</v>
      </c>
    </row>
    <row r="171" s="13" customFormat="1">
      <c r="A171" s="13"/>
      <c r="B171" s="227"/>
      <c r="C171" s="228"/>
      <c r="D171" s="229" t="s">
        <v>191</v>
      </c>
      <c r="E171" s="230" t="s">
        <v>19</v>
      </c>
      <c r="F171" s="231" t="s">
        <v>834</v>
      </c>
      <c r="G171" s="228"/>
      <c r="H171" s="230" t="s">
        <v>19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191</v>
      </c>
      <c r="AU171" s="237" t="s">
        <v>81</v>
      </c>
      <c r="AV171" s="13" t="s">
        <v>76</v>
      </c>
      <c r="AW171" s="13" t="s">
        <v>33</v>
      </c>
      <c r="AX171" s="13" t="s">
        <v>71</v>
      </c>
      <c r="AY171" s="237" t="s">
        <v>114</v>
      </c>
    </row>
    <row r="172" s="14" customFormat="1">
      <c r="A172" s="14"/>
      <c r="B172" s="238"/>
      <c r="C172" s="239"/>
      <c r="D172" s="229" t="s">
        <v>191</v>
      </c>
      <c r="E172" s="240" t="s">
        <v>19</v>
      </c>
      <c r="F172" s="241" t="s">
        <v>835</v>
      </c>
      <c r="G172" s="239"/>
      <c r="H172" s="242">
        <v>0.31900000000000001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191</v>
      </c>
      <c r="AU172" s="248" t="s">
        <v>81</v>
      </c>
      <c r="AV172" s="14" t="s">
        <v>81</v>
      </c>
      <c r="AW172" s="14" t="s">
        <v>33</v>
      </c>
      <c r="AX172" s="14" t="s">
        <v>71</v>
      </c>
      <c r="AY172" s="248" t="s">
        <v>114</v>
      </c>
    </row>
    <row r="173" s="14" customFormat="1">
      <c r="A173" s="14"/>
      <c r="B173" s="238"/>
      <c r="C173" s="239"/>
      <c r="D173" s="229" t="s">
        <v>191</v>
      </c>
      <c r="E173" s="240" t="s">
        <v>19</v>
      </c>
      <c r="F173" s="241" t="s">
        <v>836</v>
      </c>
      <c r="G173" s="239"/>
      <c r="H173" s="242">
        <v>0.091999999999999998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191</v>
      </c>
      <c r="AU173" s="248" t="s">
        <v>81</v>
      </c>
      <c r="AV173" s="14" t="s">
        <v>81</v>
      </c>
      <c r="AW173" s="14" t="s">
        <v>33</v>
      </c>
      <c r="AX173" s="14" t="s">
        <v>71</v>
      </c>
      <c r="AY173" s="248" t="s">
        <v>114</v>
      </c>
    </row>
    <row r="174" s="13" customFormat="1">
      <c r="A174" s="13"/>
      <c r="B174" s="227"/>
      <c r="C174" s="228"/>
      <c r="D174" s="229" t="s">
        <v>191</v>
      </c>
      <c r="E174" s="230" t="s">
        <v>19</v>
      </c>
      <c r="F174" s="231" t="s">
        <v>837</v>
      </c>
      <c r="G174" s="228"/>
      <c r="H174" s="230" t="s">
        <v>19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191</v>
      </c>
      <c r="AU174" s="237" t="s">
        <v>81</v>
      </c>
      <c r="AV174" s="13" t="s">
        <v>76</v>
      </c>
      <c r="AW174" s="13" t="s">
        <v>33</v>
      </c>
      <c r="AX174" s="13" t="s">
        <v>71</v>
      </c>
      <c r="AY174" s="237" t="s">
        <v>114</v>
      </c>
    </row>
    <row r="175" s="14" customFormat="1">
      <c r="A175" s="14"/>
      <c r="B175" s="238"/>
      <c r="C175" s="239"/>
      <c r="D175" s="229" t="s">
        <v>191</v>
      </c>
      <c r="E175" s="240" t="s">
        <v>19</v>
      </c>
      <c r="F175" s="241" t="s">
        <v>838</v>
      </c>
      <c r="G175" s="239"/>
      <c r="H175" s="242">
        <v>0.372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191</v>
      </c>
      <c r="AU175" s="248" t="s">
        <v>81</v>
      </c>
      <c r="AV175" s="14" t="s">
        <v>81</v>
      </c>
      <c r="AW175" s="14" t="s">
        <v>33</v>
      </c>
      <c r="AX175" s="14" t="s">
        <v>71</v>
      </c>
      <c r="AY175" s="248" t="s">
        <v>114</v>
      </c>
    </row>
    <row r="176" s="14" customFormat="1">
      <c r="A176" s="14"/>
      <c r="B176" s="238"/>
      <c r="C176" s="239"/>
      <c r="D176" s="229" t="s">
        <v>191</v>
      </c>
      <c r="E176" s="240" t="s">
        <v>19</v>
      </c>
      <c r="F176" s="241" t="s">
        <v>839</v>
      </c>
      <c r="G176" s="239"/>
      <c r="H176" s="242">
        <v>0.069000000000000006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191</v>
      </c>
      <c r="AU176" s="248" t="s">
        <v>81</v>
      </c>
      <c r="AV176" s="14" t="s">
        <v>81</v>
      </c>
      <c r="AW176" s="14" t="s">
        <v>33</v>
      </c>
      <c r="AX176" s="14" t="s">
        <v>71</v>
      </c>
      <c r="AY176" s="248" t="s">
        <v>114</v>
      </c>
    </row>
    <row r="177" s="13" customFormat="1">
      <c r="A177" s="13"/>
      <c r="B177" s="227"/>
      <c r="C177" s="228"/>
      <c r="D177" s="229" t="s">
        <v>191</v>
      </c>
      <c r="E177" s="230" t="s">
        <v>19</v>
      </c>
      <c r="F177" s="231" t="s">
        <v>840</v>
      </c>
      <c r="G177" s="228"/>
      <c r="H177" s="230" t="s">
        <v>19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191</v>
      </c>
      <c r="AU177" s="237" t="s">
        <v>81</v>
      </c>
      <c r="AV177" s="13" t="s">
        <v>76</v>
      </c>
      <c r="AW177" s="13" t="s">
        <v>33</v>
      </c>
      <c r="AX177" s="13" t="s">
        <v>71</v>
      </c>
      <c r="AY177" s="237" t="s">
        <v>114</v>
      </c>
    </row>
    <row r="178" s="14" customFormat="1">
      <c r="A178" s="14"/>
      <c r="B178" s="238"/>
      <c r="C178" s="239"/>
      <c r="D178" s="229" t="s">
        <v>191</v>
      </c>
      <c r="E178" s="240" t="s">
        <v>19</v>
      </c>
      <c r="F178" s="241" t="s">
        <v>841</v>
      </c>
      <c r="G178" s="239"/>
      <c r="H178" s="242">
        <v>0.112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191</v>
      </c>
      <c r="AU178" s="248" t="s">
        <v>81</v>
      </c>
      <c r="AV178" s="14" t="s">
        <v>81</v>
      </c>
      <c r="AW178" s="14" t="s">
        <v>33</v>
      </c>
      <c r="AX178" s="14" t="s">
        <v>71</v>
      </c>
      <c r="AY178" s="248" t="s">
        <v>114</v>
      </c>
    </row>
    <row r="179" s="13" customFormat="1">
      <c r="A179" s="13"/>
      <c r="B179" s="227"/>
      <c r="C179" s="228"/>
      <c r="D179" s="229" t="s">
        <v>191</v>
      </c>
      <c r="E179" s="230" t="s">
        <v>19</v>
      </c>
      <c r="F179" s="231" t="s">
        <v>842</v>
      </c>
      <c r="G179" s="228"/>
      <c r="H179" s="230" t="s">
        <v>19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191</v>
      </c>
      <c r="AU179" s="237" t="s">
        <v>81</v>
      </c>
      <c r="AV179" s="13" t="s">
        <v>76</v>
      </c>
      <c r="AW179" s="13" t="s">
        <v>33</v>
      </c>
      <c r="AX179" s="13" t="s">
        <v>71</v>
      </c>
      <c r="AY179" s="237" t="s">
        <v>114</v>
      </c>
    </row>
    <row r="180" s="14" customFormat="1">
      <c r="A180" s="14"/>
      <c r="B180" s="238"/>
      <c r="C180" s="239"/>
      <c r="D180" s="229" t="s">
        <v>191</v>
      </c>
      <c r="E180" s="240" t="s">
        <v>19</v>
      </c>
      <c r="F180" s="241" t="s">
        <v>843</v>
      </c>
      <c r="G180" s="239"/>
      <c r="H180" s="242">
        <v>0.040000000000000001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191</v>
      </c>
      <c r="AU180" s="248" t="s">
        <v>81</v>
      </c>
      <c r="AV180" s="14" t="s">
        <v>81</v>
      </c>
      <c r="AW180" s="14" t="s">
        <v>33</v>
      </c>
      <c r="AX180" s="14" t="s">
        <v>71</v>
      </c>
      <c r="AY180" s="248" t="s">
        <v>114</v>
      </c>
    </row>
    <row r="181" s="13" customFormat="1">
      <c r="A181" s="13"/>
      <c r="B181" s="227"/>
      <c r="C181" s="228"/>
      <c r="D181" s="229" t="s">
        <v>191</v>
      </c>
      <c r="E181" s="230" t="s">
        <v>19</v>
      </c>
      <c r="F181" s="231" t="s">
        <v>844</v>
      </c>
      <c r="G181" s="228"/>
      <c r="H181" s="230" t="s">
        <v>19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191</v>
      </c>
      <c r="AU181" s="237" t="s">
        <v>81</v>
      </c>
      <c r="AV181" s="13" t="s">
        <v>76</v>
      </c>
      <c r="AW181" s="13" t="s">
        <v>33</v>
      </c>
      <c r="AX181" s="13" t="s">
        <v>71</v>
      </c>
      <c r="AY181" s="237" t="s">
        <v>114</v>
      </c>
    </row>
    <row r="182" s="14" customFormat="1">
      <c r="A182" s="14"/>
      <c r="B182" s="238"/>
      <c r="C182" s="239"/>
      <c r="D182" s="229" t="s">
        <v>191</v>
      </c>
      <c r="E182" s="240" t="s">
        <v>19</v>
      </c>
      <c r="F182" s="241" t="s">
        <v>845</v>
      </c>
      <c r="G182" s="239"/>
      <c r="H182" s="242">
        <v>0.057000000000000002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191</v>
      </c>
      <c r="AU182" s="248" t="s">
        <v>81</v>
      </c>
      <c r="AV182" s="14" t="s">
        <v>81</v>
      </c>
      <c r="AW182" s="14" t="s">
        <v>33</v>
      </c>
      <c r="AX182" s="14" t="s">
        <v>71</v>
      </c>
      <c r="AY182" s="248" t="s">
        <v>114</v>
      </c>
    </row>
    <row r="183" s="15" customFormat="1">
      <c r="A183" s="15"/>
      <c r="B183" s="249"/>
      <c r="C183" s="250"/>
      <c r="D183" s="229" t="s">
        <v>191</v>
      </c>
      <c r="E183" s="251" t="s">
        <v>19</v>
      </c>
      <c r="F183" s="252" t="s">
        <v>196</v>
      </c>
      <c r="G183" s="250"/>
      <c r="H183" s="253">
        <v>1.0609999999999999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9" t="s">
        <v>191</v>
      </c>
      <c r="AU183" s="259" t="s">
        <v>81</v>
      </c>
      <c r="AV183" s="15" t="s">
        <v>117</v>
      </c>
      <c r="AW183" s="15" t="s">
        <v>33</v>
      </c>
      <c r="AX183" s="15" t="s">
        <v>76</v>
      </c>
      <c r="AY183" s="259" t="s">
        <v>114</v>
      </c>
    </row>
    <row r="184" s="2" customFormat="1" ht="16.5" customHeight="1">
      <c r="A184" s="40"/>
      <c r="B184" s="41"/>
      <c r="C184" s="260" t="s">
        <v>197</v>
      </c>
      <c r="D184" s="260" t="s">
        <v>254</v>
      </c>
      <c r="E184" s="261" t="s">
        <v>846</v>
      </c>
      <c r="F184" s="262" t="s">
        <v>847</v>
      </c>
      <c r="G184" s="263" t="s">
        <v>174</v>
      </c>
      <c r="H184" s="264">
        <v>6</v>
      </c>
      <c r="I184" s="265"/>
      <c r="J184" s="266">
        <f>ROUND(I184*H184,2)</f>
        <v>0</v>
      </c>
      <c r="K184" s="262" t="s">
        <v>19</v>
      </c>
      <c r="L184" s="267"/>
      <c r="M184" s="268" t="s">
        <v>19</v>
      </c>
      <c r="N184" s="269" t="s">
        <v>42</v>
      </c>
      <c r="O184" s="86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4" t="s">
        <v>212</v>
      </c>
      <c r="AT184" s="214" t="s">
        <v>254</v>
      </c>
      <c r="AU184" s="214" t="s">
        <v>81</v>
      </c>
      <c r="AY184" s="19" t="s">
        <v>114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9" t="s">
        <v>76</v>
      </c>
      <c r="BK184" s="215">
        <f>ROUND(I184*H184,2)</f>
        <v>0</v>
      </c>
      <c r="BL184" s="19" t="s">
        <v>117</v>
      </c>
      <c r="BM184" s="214" t="s">
        <v>848</v>
      </c>
    </row>
    <row r="185" s="2" customFormat="1" ht="16.5" customHeight="1">
      <c r="A185" s="40"/>
      <c r="B185" s="41"/>
      <c r="C185" s="260" t="s">
        <v>212</v>
      </c>
      <c r="D185" s="260" t="s">
        <v>254</v>
      </c>
      <c r="E185" s="261" t="s">
        <v>849</v>
      </c>
      <c r="F185" s="262" t="s">
        <v>850</v>
      </c>
      <c r="G185" s="263" t="s">
        <v>238</v>
      </c>
      <c r="H185" s="264">
        <v>0.441</v>
      </c>
      <c r="I185" s="265"/>
      <c r="J185" s="266">
        <f>ROUND(I185*H185,2)</f>
        <v>0</v>
      </c>
      <c r="K185" s="262" t="s">
        <v>19</v>
      </c>
      <c r="L185" s="267"/>
      <c r="M185" s="268" t="s">
        <v>19</v>
      </c>
      <c r="N185" s="269" t="s">
        <v>42</v>
      </c>
      <c r="O185" s="86"/>
      <c r="P185" s="212">
        <f>O185*H185</f>
        <v>0</v>
      </c>
      <c r="Q185" s="212">
        <v>1</v>
      </c>
      <c r="R185" s="212">
        <f>Q185*H185</f>
        <v>0.441</v>
      </c>
      <c r="S185" s="212">
        <v>0</v>
      </c>
      <c r="T185" s="213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4" t="s">
        <v>212</v>
      </c>
      <c r="AT185" s="214" t="s">
        <v>254</v>
      </c>
      <c r="AU185" s="214" t="s">
        <v>81</v>
      </c>
      <c r="AY185" s="19" t="s">
        <v>114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9" t="s">
        <v>76</v>
      </c>
      <c r="BK185" s="215">
        <f>ROUND(I185*H185,2)</f>
        <v>0</v>
      </c>
      <c r="BL185" s="19" t="s">
        <v>117</v>
      </c>
      <c r="BM185" s="214" t="s">
        <v>851</v>
      </c>
    </row>
    <row r="186" s="14" customFormat="1">
      <c r="A186" s="14"/>
      <c r="B186" s="238"/>
      <c r="C186" s="239"/>
      <c r="D186" s="229" t="s">
        <v>191</v>
      </c>
      <c r="E186" s="240" t="s">
        <v>19</v>
      </c>
      <c r="F186" s="241" t="s">
        <v>838</v>
      </c>
      <c r="G186" s="239"/>
      <c r="H186" s="242">
        <v>0.372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191</v>
      </c>
      <c r="AU186" s="248" t="s">
        <v>81</v>
      </c>
      <c r="AV186" s="14" t="s">
        <v>81</v>
      </c>
      <c r="AW186" s="14" t="s">
        <v>33</v>
      </c>
      <c r="AX186" s="14" t="s">
        <v>71</v>
      </c>
      <c r="AY186" s="248" t="s">
        <v>114</v>
      </c>
    </row>
    <row r="187" s="14" customFormat="1">
      <c r="A187" s="14"/>
      <c r="B187" s="238"/>
      <c r="C187" s="239"/>
      <c r="D187" s="229" t="s">
        <v>191</v>
      </c>
      <c r="E187" s="240" t="s">
        <v>19</v>
      </c>
      <c r="F187" s="241" t="s">
        <v>839</v>
      </c>
      <c r="G187" s="239"/>
      <c r="H187" s="242">
        <v>0.069000000000000006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191</v>
      </c>
      <c r="AU187" s="248" t="s">
        <v>81</v>
      </c>
      <c r="AV187" s="14" t="s">
        <v>81</v>
      </c>
      <c r="AW187" s="14" t="s">
        <v>33</v>
      </c>
      <c r="AX187" s="14" t="s">
        <v>71</v>
      </c>
      <c r="AY187" s="248" t="s">
        <v>114</v>
      </c>
    </row>
    <row r="188" s="15" customFormat="1">
      <c r="A188" s="15"/>
      <c r="B188" s="249"/>
      <c r="C188" s="250"/>
      <c r="D188" s="229" t="s">
        <v>191</v>
      </c>
      <c r="E188" s="251" t="s">
        <v>19</v>
      </c>
      <c r="F188" s="252" t="s">
        <v>196</v>
      </c>
      <c r="G188" s="250"/>
      <c r="H188" s="253">
        <v>0.441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9" t="s">
        <v>191</v>
      </c>
      <c r="AU188" s="259" t="s">
        <v>81</v>
      </c>
      <c r="AV188" s="15" t="s">
        <v>117</v>
      </c>
      <c r="AW188" s="15" t="s">
        <v>33</v>
      </c>
      <c r="AX188" s="15" t="s">
        <v>76</v>
      </c>
      <c r="AY188" s="259" t="s">
        <v>114</v>
      </c>
    </row>
    <row r="189" s="2" customFormat="1" ht="16.5" customHeight="1">
      <c r="A189" s="40"/>
      <c r="B189" s="41"/>
      <c r="C189" s="260" t="s">
        <v>494</v>
      </c>
      <c r="D189" s="260" t="s">
        <v>254</v>
      </c>
      <c r="E189" s="261" t="s">
        <v>852</v>
      </c>
      <c r="F189" s="262" t="s">
        <v>853</v>
      </c>
      <c r="G189" s="263" t="s">
        <v>238</v>
      </c>
      <c r="H189" s="264">
        <v>0.41099999999999998</v>
      </c>
      <c r="I189" s="265"/>
      <c r="J189" s="266">
        <f>ROUND(I189*H189,2)</f>
        <v>0</v>
      </c>
      <c r="K189" s="262" t="s">
        <v>19</v>
      </c>
      <c r="L189" s="267"/>
      <c r="M189" s="268" t="s">
        <v>19</v>
      </c>
      <c r="N189" s="269" t="s">
        <v>42</v>
      </c>
      <c r="O189" s="86"/>
      <c r="P189" s="212">
        <f>O189*H189</f>
        <v>0</v>
      </c>
      <c r="Q189" s="212">
        <v>1</v>
      </c>
      <c r="R189" s="212">
        <f>Q189*H189</f>
        <v>0.41099999999999998</v>
      </c>
      <c r="S189" s="212">
        <v>0</v>
      </c>
      <c r="T189" s="213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4" t="s">
        <v>212</v>
      </c>
      <c r="AT189" s="214" t="s">
        <v>254</v>
      </c>
      <c r="AU189" s="214" t="s">
        <v>81</v>
      </c>
      <c r="AY189" s="19" t="s">
        <v>114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9" t="s">
        <v>76</v>
      </c>
      <c r="BK189" s="215">
        <f>ROUND(I189*H189,2)</f>
        <v>0</v>
      </c>
      <c r="BL189" s="19" t="s">
        <v>117</v>
      </c>
      <c r="BM189" s="214" t="s">
        <v>854</v>
      </c>
    </row>
    <row r="190" s="14" customFormat="1">
      <c r="A190" s="14"/>
      <c r="B190" s="238"/>
      <c r="C190" s="239"/>
      <c r="D190" s="229" t="s">
        <v>191</v>
      </c>
      <c r="E190" s="240" t="s">
        <v>19</v>
      </c>
      <c r="F190" s="241" t="s">
        <v>835</v>
      </c>
      <c r="G190" s="239"/>
      <c r="H190" s="242">
        <v>0.31900000000000001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191</v>
      </c>
      <c r="AU190" s="248" t="s">
        <v>81</v>
      </c>
      <c r="AV190" s="14" t="s">
        <v>81</v>
      </c>
      <c r="AW190" s="14" t="s">
        <v>33</v>
      </c>
      <c r="AX190" s="14" t="s">
        <v>71</v>
      </c>
      <c r="AY190" s="248" t="s">
        <v>114</v>
      </c>
    </row>
    <row r="191" s="14" customFormat="1">
      <c r="A191" s="14"/>
      <c r="B191" s="238"/>
      <c r="C191" s="239"/>
      <c r="D191" s="229" t="s">
        <v>191</v>
      </c>
      <c r="E191" s="240" t="s">
        <v>19</v>
      </c>
      <c r="F191" s="241" t="s">
        <v>836</v>
      </c>
      <c r="G191" s="239"/>
      <c r="H191" s="242">
        <v>0.091999999999999998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191</v>
      </c>
      <c r="AU191" s="248" t="s">
        <v>81</v>
      </c>
      <c r="AV191" s="14" t="s">
        <v>81</v>
      </c>
      <c r="AW191" s="14" t="s">
        <v>33</v>
      </c>
      <c r="AX191" s="14" t="s">
        <v>71</v>
      </c>
      <c r="AY191" s="248" t="s">
        <v>114</v>
      </c>
    </row>
    <row r="192" s="15" customFormat="1">
      <c r="A192" s="15"/>
      <c r="B192" s="249"/>
      <c r="C192" s="250"/>
      <c r="D192" s="229" t="s">
        <v>191</v>
      </c>
      <c r="E192" s="251" t="s">
        <v>19</v>
      </c>
      <c r="F192" s="252" t="s">
        <v>196</v>
      </c>
      <c r="G192" s="250"/>
      <c r="H192" s="253">
        <v>0.41100000000000003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9" t="s">
        <v>191</v>
      </c>
      <c r="AU192" s="259" t="s">
        <v>81</v>
      </c>
      <c r="AV192" s="15" t="s">
        <v>117</v>
      </c>
      <c r="AW192" s="15" t="s">
        <v>33</v>
      </c>
      <c r="AX192" s="15" t="s">
        <v>76</v>
      </c>
      <c r="AY192" s="259" t="s">
        <v>114</v>
      </c>
    </row>
    <row r="193" s="2" customFormat="1" ht="16.5" customHeight="1">
      <c r="A193" s="40"/>
      <c r="B193" s="41"/>
      <c r="C193" s="260" t="s">
        <v>229</v>
      </c>
      <c r="D193" s="260" t="s">
        <v>254</v>
      </c>
      <c r="E193" s="261" t="s">
        <v>855</v>
      </c>
      <c r="F193" s="262" t="s">
        <v>856</v>
      </c>
      <c r="G193" s="263" t="s">
        <v>238</v>
      </c>
      <c r="H193" s="264">
        <v>0.112</v>
      </c>
      <c r="I193" s="265"/>
      <c r="J193" s="266">
        <f>ROUND(I193*H193,2)</f>
        <v>0</v>
      </c>
      <c r="K193" s="262" t="s">
        <v>19</v>
      </c>
      <c r="L193" s="267"/>
      <c r="M193" s="268" t="s">
        <v>19</v>
      </c>
      <c r="N193" s="269" t="s">
        <v>42</v>
      </c>
      <c r="O193" s="86"/>
      <c r="P193" s="212">
        <f>O193*H193</f>
        <v>0</v>
      </c>
      <c r="Q193" s="212">
        <v>1</v>
      </c>
      <c r="R193" s="212">
        <f>Q193*H193</f>
        <v>0.112</v>
      </c>
      <c r="S193" s="212">
        <v>0</v>
      </c>
      <c r="T193" s="213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4" t="s">
        <v>212</v>
      </c>
      <c r="AT193" s="214" t="s">
        <v>254</v>
      </c>
      <c r="AU193" s="214" t="s">
        <v>81</v>
      </c>
      <c r="AY193" s="19" t="s">
        <v>114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9" t="s">
        <v>76</v>
      </c>
      <c r="BK193" s="215">
        <f>ROUND(I193*H193,2)</f>
        <v>0</v>
      </c>
      <c r="BL193" s="19" t="s">
        <v>117</v>
      </c>
      <c r="BM193" s="214" t="s">
        <v>857</v>
      </c>
    </row>
    <row r="194" s="14" customFormat="1">
      <c r="A194" s="14"/>
      <c r="B194" s="238"/>
      <c r="C194" s="239"/>
      <c r="D194" s="229" t="s">
        <v>191</v>
      </c>
      <c r="E194" s="240" t="s">
        <v>19</v>
      </c>
      <c r="F194" s="241" t="s">
        <v>841</v>
      </c>
      <c r="G194" s="239"/>
      <c r="H194" s="242">
        <v>0.112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191</v>
      </c>
      <c r="AU194" s="248" t="s">
        <v>81</v>
      </c>
      <c r="AV194" s="14" t="s">
        <v>81</v>
      </c>
      <c r="AW194" s="14" t="s">
        <v>33</v>
      </c>
      <c r="AX194" s="14" t="s">
        <v>76</v>
      </c>
      <c r="AY194" s="248" t="s">
        <v>114</v>
      </c>
    </row>
    <row r="195" s="2" customFormat="1" ht="16.5" customHeight="1">
      <c r="A195" s="40"/>
      <c r="B195" s="41"/>
      <c r="C195" s="260" t="s">
        <v>858</v>
      </c>
      <c r="D195" s="260" t="s">
        <v>254</v>
      </c>
      <c r="E195" s="261" t="s">
        <v>859</v>
      </c>
      <c r="F195" s="262" t="s">
        <v>860</v>
      </c>
      <c r="G195" s="263" t="s">
        <v>319</v>
      </c>
      <c r="H195" s="264">
        <v>2.5</v>
      </c>
      <c r="I195" s="265"/>
      <c r="J195" s="266">
        <f>ROUND(I195*H195,2)</f>
        <v>0</v>
      </c>
      <c r="K195" s="262" t="s">
        <v>19</v>
      </c>
      <c r="L195" s="267"/>
      <c r="M195" s="268" t="s">
        <v>19</v>
      </c>
      <c r="N195" s="269" t="s">
        <v>42</v>
      </c>
      <c r="O195" s="86"/>
      <c r="P195" s="212">
        <f>O195*H195</f>
        <v>0</v>
      </c>
      <c r="Q195" s="212">
        <v>0.055829999999999998</v>
      </c>
      <c r="R195" s="212">
        <f>Q195*H195</f>
        <v>0.13957500000000001</v>
      </c>
      <c r="S195" s="212">
        <v>0</v>
      </c>
      <c r="T195" s="213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4" t="s">
        <v>212</v>
      </c>
      <c r="AT195" s="214" t="s">
        <v>254</v>
      </c>
      <c r="AU195" s="214" t="s">
        <v>81</v>
      </c>
      <c r="AY195" s="19" t="s">
        <v>114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9" t="s">
        <v>76</v>
      </c>
      <c r="BK195" s="215">
        <f>ROUND(I195*H195,2)</f>
        <v>0</v>
      </c>
      <c r="BL195" s="19" t="s">
        <v>117</v>
      </c>
      <c r="BM195" s="214" t="s">
        <v>861</v>
      </c>
    </row>
    <row r="196" s="14" customFormat="1">
      <c r="A196" s="14"/>
      <c r="B196" s="238"/>
      <c r="C196" s="239"/>
      <c r="D196" s="229" t="s">
        <v>191</v>
      </c>
      <c r="E196" s="240" t="s">
        <v>19</v>
      </c>
      <c r="F196" s="241" t="s">
        <v>862</v>
      </c>
      <c r="G196" s="239"/>
      <c r="H196" s="242">
        <v>2.5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191</v>
      </c>
      <c r="AU196" s="248" t="s">
        <v>81</v>
      </c>
      <c r="AV196" s="14" t="s">
        <v>81</v>
      </c>
      <c r="AW196" s="14" t="s">
        <v>33</v>
      </c>
      <c r="AX196" s="14" t="s">
        <v>76</v>
      </c>
      <c r="AY196" s="248" t="s">
        <v>114</v>
      </c>
    </row>
    <row r="197" s="2" customFormat="1" ht="21.75" customHeight="1">
      <c r="A197" s="40"/>
      <c r="B197" s="41"/>
      <c r="C197" s="203" t="s">
        <v>8</v>
      </c>
      <c r="D197" s="203" t="s">
        <v>118</v>
      </c>
      <c r="E197" s="204" t="s">
        <v>863</v>
      </c>
      <c r="F197" s="205" t="s">
        <v>864</v>
      </c>
      <c r="G197" s="206" t="s">
        <v>183</v>
      </c>
      <c r="H197" s="207">
        <v>26.875</v>
      </c>
      <c r="I197" s="208"/>
      <c r="J197" s="209">
        <f>ROUND(I197*H197,2)</f>
        <v>0</v>
      </c>
      <c r="K197" s="205" t="s">
        <v>122</v>
      </c>
      <c r="L197" s="46"/>
      <c r="M197" s="210" t="s">
        <v>19</v>
      </c>
      <c r="N197" s="211" t="s">
        <v>42</v>
      </c>
      <c r="O197" s="86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4" t="s">
        <v>117</v>
      </c>
      <c r="AT197" s="214" t="s">
        <v>118</v>
      </c>
      <c r="AU197" s="214" t="s">
        <v>81</v>
      </c>
      <c r="AY197" s="19" t="s">
        <v>114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9" t="s">
        <v>76</v>
      </c>
      <c r="BK197" s="215">
        <f>ROUND(I197*H197,2)</f>
        <v>0</v>
      </c>
      <c r="BL197" s="19" t="s">
        <v>117</v>
      </c>
      <c r="BM197" s="214" t="s">
        <v>865</v>
      </c>
    </row>
    <row r="198" s="2" customFormat="1">
      <c r="A198" s="40"/>
      <c r="B198" s="41"/>
      <c r="C198" s="42"/>
      <c r="D198" s="216" t="s">
        <v>125</v>
      </c>
      <c r="E198" s="42"/>
      <c r="F198" s="217" t="s">
        <v>866</v>
      </c>
      <c r="G198" s="42"/>
      <c r="H198" s="42"/>
      <c r="I198" s="218"/>
      <c r="J198" s="42"/>
      <c r="K198" s="42"/>
      <c r="L198" s="46"/>
      <c r="M198" s="219"/>
      <c r="N198" s="220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125</v>
      </c>
      <c r="AU198" s="19" t="s">
        <v>81</v>
      </c>
    </row>
    <row r="199" s="2" customFormat="1" ht="24.15" customHeight="1">
      <c r="A199" s="40"/>
      <c r="B199" s="41"/>
      <c r="C199" s="260" t="s">
        <v>248</v>
      </c>
      <c r="D199" s="260" t="s">
        <v>254</v>
      </c>
      <c r="E199" s="261" t="s">
        <v>867</v>
      </c>
      <c r="F199" s="262" t="s">
        <v>868</v>
      </c>
      <c r="G199" s="263" t="s">
        <v>183</v>
      </c>
      <c r="H199" s="264">
        <v>32.25</v>
      </c>
      <c r="I199" s="265"/>
      <c r="J199" s="266">
        <f>ROUND(I199*H199,2)</f>
        <v>0</v>
      </c>
      <c r="K199" s="262" t="s">
        <v>122</v>
      </c>
      <c r="L199" s="267"/>
      <c r="M199" s="268" t="s">
        <v>19</v>
      </c>
      <c r="N199" s="269" t="s">
        <v>42</v>
      </c>
      <c r="O199" s="86"/>
      <c r="P199" s="212">
        <f>O199*H199</f>
        <v>0</v>
      </c>
      <c r="Q199" s="212">
        <v>0.021000000000000001</v>
      </c>
      <c r="R199" s="212">
        <f>Q199*H199</f>
        <v>0.67725000000000002</v>
      </c>
      <c r="S199" s="212">
        <v>0</v>
      </c>
      <c r="T199" s="213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4" t="s">
        <v>212</v>
      </c>
      <c r="AT199" s="214" t="s">
        <v>254</v>
      </c>
      <c r="AU199" s="214" t="s">
        <v>81</v>
      </c>
      <c r="AY199" s="19" t="s">
        <v>114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9" t="s">
        <v>76</v>
      </c>
      <c r="BK199" s="215">
        <f>ROUND(I199*H199,2)</f>
        <v>0</v>
      </c>
      <c r="BL199" s="19" t="s">
        <v>117</v>
      </c>
      <c r="BM199" s="214" t="s">
        <v>869</v>
      </c>
    </row>
    <row r="200" s="14" customFormat="1">
      <c r="A200" s="14"/>
      <c r="B200" s="238"/>
      <c r="C200" s="239"/>
      <c r="D200" s="229" t="s">
        <v>191</v>
      </c>
      <c r="E200" s="239"/>
      <c r="F200" s="241" t="s">
        <v>870</v>
      </c>
      <c r="G200" s="239"/>
      <c r="H200" s="242">
        <v>32.25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191</v>
      </c>
      <c r="AU200" s="248" t="s">
        <v>81</v>
      </c>
      <c r="AV200" s="14" t="s">
        <v>81</v>
      </c>
      <c r="AW200" s="14" t="s">
        <v>4</v>
      </c>
      <c r="AX200" s="14" t="s">
        <v>76</v>
      </c>
      <c r="AY200" s="248" t="s">
        <v>114</v>
      </c>
    </row>
    <row r="201" s="12" customFormat="1" ht="22.8" customHeight="1">
      <c r="A201" s="12"/>
      <c r="B201" s="187"/>
      <c r="C201" s="188"/>
      <c r="D201" s="189" t="s">
        <v>70</v>
      </c>
      <c r="E201" s="201" t="s">
        <v>117</v>
      </c>
      <c r="F201" s="201" t="s">
        <v>871</v>
      </c>
      <c r="G201" s="188"/>
      <c r="H201" s="188"/>
      <c r="I201" s="191"/>
      <c r="J201" s="202">
        <f>BK201</f>
        <v>0</v>
      </c>
      <c r="K201" s="188"/>
      <c r="L201" s="193"/>
      <c r="M201" s="194"/>
      <c r="N201" s="195"/>
      <c r="O201" s="195"/>
      <c r="P201" s="196">
        <f>SUM(P202:P220)</f>
        <v>0</v>
      </c>
      <c r="Q201" s="195"/>
      <c r="R201" s="196">
        <f>SUM(R202:R220)</f>
        <v>0.58520703000000007</v>
      </c>
      <c r="S201" s="195"/>
      <c r="T201" s="197">
        <f>SUM(T202:T220)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98" t="s">
        <v>76</v>
      </c>
      <c r="AT201" s="199" t="s">
        <v>70</v>
      </c>
      <c r="AU201" s="199" t="s">
        <v>76</v>
      </c>
      <c r="AY201" s="198" t="s">
        <v>114</v>
      </c>
      <c r="BK201" s="200">
        <f>SUM(BK202:BK220)</f>
        <v>0</v>
      </c>
    </row>
    <row r="202" s="2" customFormat="1" ht="16.5" customHeight="1">
      <c r="A202" s="40"/>
      <c r="B202" s="41"/>
      <c r="C202" s="203" t="s">
        <v>522</v>
      </c>
      <c r="D202" s="203" t="s">
        <v>118</v>
      </c>
      <c r="E202" s="204" t="s">
        <v>872</v>
      </c>
      <c r="F202" s="205" t="s">
        <v>873</v>
      </c>
      <c r="G202" s="206" t="s">
        <v>200</v>
      </c>
      <c r="H202" s="207">
        <v>0.14999999999999999</v>
      </c>
      <c r="I202" s="208"/>
      <c r="J202" s="209">
        <f>ROUND(I202*H202,2)</f>
        <v>0</v>
      </c>
      <c r="K202" s="205" t="s">
        <v>122</v>
      </c>
      <c r="L202" s="46"/>
      <c r="M202" s="210" t="s">
        <v>19</v>
      </c>
      <c r="N202" s="211" t="s">
        <v>42</v>
      </c>
      <c r="O202" s="86"/>
      <c r="P202" s="212">
        <f>O202*H202</f>
        <v>0</v>
      </c>
      <c r="Q202" s="212">
        <v>2.5019800000000001</v>
      </c>
      <c r="R202" s="212">
        <f>Q202*H202</f>
        <v>0.37529699999999999</v>
      </c>
      <c r="S202" s="212">
        <v>0</v>
      </c>
      <c r="T202" s="213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4" t="s">
        <v>117</v>
      </c>
      <c r="AT202" s="214" t="s">
        <v>118</v>
      </c>
      <c r="AU202" s="214" t="s">
        <v>81</v>
      </c>
      <c r="AY202" s="19" t="s">
        <v>114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9" t="s">
        <v>76</v>
      </c>
      <c r="BK202" s="215">
        <f>ROUND(I202*H202,2)</f>
        <v>0</v>
      </c>
      <c r="BL202" s="19" t="s">
        <v>117</v>
      </c>
      <c r="BM202" s="214" t="s">
        <v>874</v>
      </c>
    </row>
    <row r="203" s="2" customFormat="1">
      <c r="A203" s="40"/>
      <c r="B203" s="41"/>
      <c r="C203" s="42"/>
      <c r="D203" s="216" t="s">
        <v>125</v>
      </c>
      <c r="E203" s="42"/>
      <c r="F203" s="217" t="s">
        <v>875</v>
      </c>
      <c r="G203" s="42"/>
      <c r="H203" s="42"/>
      <c r="I203" s="218"/>
      <c r="J203" s="42"/>
      <c r="K203" s="42"/>
      <c r="L203" s="46"/>
      <c r="M203" s="219"/>
      <c r="N203" s="220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125</v>
      </c>
      <c r="AU203" s="19" t="s">
        <v>81</v>
      </c>
    </row>
    <row r="204" s="14" customFormat="1">
      <c r="A204" s="14"/>
      <c r="B204" s="238"/>
      <c r="C204" s="239"/>
      <c r="D204" s="229" t="s">
        <v>191</v>
      </c>
      <c r="E204" s="240" t="s">
        <v>19</v>
      </c>
      <c r="F204" s="241" t="s">
        <v>876</v>
      </c>
      <c r="G204" s="239"/>
      <c r="H204" s="242">
        <v>0.14999999999999999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191</v>
      </c>
      <c r="AU204" s="248" t="s">
        <v>81</v>
      </c>
      <c r="AV204" s="14" t="s">
        <v>81</v>
      </c>
      <c r="AW204" s="14" t="s">
        <v>33</v>
      </c>
      <c r="AX204" s="14" t="s">
        <v>76</v>
      </c>
      <c r="AY204" s="248" t="s">
        <v>114</v>
      </c>
    </row>
    <row r="205" s="2" customFormat="1" ht="16.5" customHeight="1">
      <c r="A205" s="40"/>
      <c r="B205" s="41"/>
      <c r="C205" s="203" t="s">
        <v>877</v>
      </c>
      <c r="D205" s="203" t="s">
        <v>118</v>
      </c>
      <c r="E205" s="204" t="s">
        <v>878</v>
      </c>
      <c r="F205" s="205" t="s">
        <v>879</v>
      </c>
      <c r="G205" s="206" t="s">
        <v>183</v>
      </c>
      <c r="H205" s="207">
        <v>1.5</v>
      </c>
      <c r="I205" s="208"/>
      <c r="J205" s="209">
        <f>ROUND(I205*H205,2)</f>
        <v>0</v>
      </c>
      <c r="K205" s="205" t="s">
        <v>122</v>
      </c>
      <c r="L205" s="46"/>
      <c r="M205" s="210" t="s">
        <v>19</v>
      </c>
      <c r="N205" s="211" t="s">
        <v>42</v>
      </c>
      <c r="O205" s="86"/>
      <c r="P205" s="212">
        <f>O205*H205</f>
        <v>0</v>
      </c>
      <c r="Q205" s="212">
        <v>0.011169999999999999</v>
      </c>
      <c r="R205" s="212">
        <f>Q205*H205</f>
        <v>0.016754999999999999</v>
      </c>
      <c r="S205" s="212">
        <v>0</v>
      </c>
      <c r="T205" s="213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4" t="s">
        <v>117</v>
      </c>
      <c r="AT205" s="214" t="s">
        <v>118</v>
      </c>
      <c r="AU205" s="214" t="s">
        <v>81</v>
      </c>
      <c r="AY205" s="19" t="s">
        <v>114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9" t="s">
        <v>76</v>
      </c>
      <c r="BK205" s="215">
        <f>ROUND(I205*H205,2)</f>
        <v>0</v>
      </c>
      <c r="BL205" s="19" t="s">
        <v>117</v>
      </c>
      <c r="BM205" s="214" t="s">
        <v>880</v>
      </c>
    </row>
    <row r="206" s="2" customFormat="1">
      <c r="A206" s="40"/>
      <c r="B206" s="41"/>
      <c r="C206" s="42"/>
      <c r="D206" s="216" t="s">
        <v>125</v>
      </c>
      <c r="E206" s="42"/>
      <c r="F206" s="217" t="s">
        <v>881</v>
      </c>
      <c r="G206" s="42"/>
      <c r="H206" s="42"/>
      <c r="I206" s="218"/>
      <c r="J206" s="42"/>
      <c r="K206" s="42"/>
      <c r="L206" s="46"/>
      <c r="M206" s="219"/>
      <c r="N206" s="220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125</v>
      </c>
      <c r="AU206" s="19" t="s">
        <v>81</v>
      </c>
    </row>
    <row r="207" s="14" customFormat="1">
      <c r="A207" s="14"/>
      <c r="B207" s="238"/>
      <c r="C207" s="239"/>
      <c r="D207" s="229" t="s">
        <v>191</v>
      </c>
      <c r="E207" s="240" t="s">
        <v>19</v>
      </c>
      <c r="F207" s="241" t="s">
        <v>882</v>
      </c>
      <c r="G207" s="239"/>
      <c r="H207" s="242">
        <v>1.5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191</v>
      </c>
      <c r="AU207" s="248" t="s">
        <v>81</v>
      </c>
      <c r="AV207" s="14" t="s">
        <v>81</v>
      </c>
      <c r="AW207" s="14" t="s">
        <v>33</v>
      </c>
      <c r="AX207" s="14" t="s">
        <v>76</v>
      </c>
      <c r="AY207" s="248" t="s">
        <v>114</v>
      </c>
    </row>
    <row r="208" s="2" customFormat="1" ht="16.5" customHeight="1">
      <c r="A208" s="40"/>
      <c r="B208" s="41"/>
      <c r="C208" s="203" t="s">
        <v>235</v>
      </c>
      <c r="D208" s="203" t="s">
        <v>118</v>
      </c>
      <c r="E208" s="204" t="s">
        <v>883</v>
      </c>
      <c r="F208" s="205" t="s">
        <v>884</v>
      </c>
      <c r="G208" s="206" t="s">
        <v>183</v>
      </c>
      <c r="H208" s="207">
        <v>1.5</v>
      </c>
      <c r="I208" s="208"/>
      <c r="J208" s="209">
        <f>ROUND(I208*H208,2)</f>
        <v>0</v>
      </c>
      <c r="K208" s="205" t="s">
        <v>122</v>
      </c>
      <c r="L208" s="46"/>
      <c r="M208" s="210" t="s">
        <v>19</v>
      </c>
      <c r="N208" s="211" t="s">
        <v>42</v>
      </c>
      <c r="O208" s="86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4" t="s">
        <v>117</v>
      </c>
      <c r="AT208" s="214" t="s">
        <v>118</v>
      </c>
      <c r="AU208" s="214" t="s">
        <v>81</v>
      </c>
      <c r="AY208" s="19" t="s">
        <v>114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9" t="s">
        <v>76</v>
      </c>
      <c r="BK208" s="215">
        <f>ROUND(I208*H208,2)</f>
        <v>0</v>
      </c>
      <c r="BL208" s="19" t="s">
        <v>117</v>
      </c>
      <c r="BM208" s="214" t="s">
        <v>885</v>
      </c>
    </row>
    <row r="209" s="2" customFormat="1">
      <c r="A209" s="40"/>
      <c r="B209" s="41"/>
      <c r="C209" s="42"/>
      <c r="D209" s="216" t="s">
        <v>125</v>
      </c>
      <c r="E209" s="42"/>
      <c r="F209" s="217" t="s">
        <v>886</v>
      </c>
      <c r="G209" s="42"/>
      <c r="H209" s="42"/>
      <c r="I209" s="218"/>
      <c r="J209" s="42"/>
      <c r="K209" s="42"/>
      <c r="L209" s="46"/>
      <c r="M209" s="219"/>
      <c r="N209" s="220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125</v>
      </c>
      <c r="AU209" s="19" t="s">
        <v>81</v>
      </c>
    </row>
    <row r="210" s="2" customFormat="1" ht="16.5" customHeight="1">
      <c r="A210" s="40"/>
      <c r="B210" s="41"/>
      <c r="C210" s="203" t="s">
        <v>508</v>
      </c>
      <c r="D210" s="203" t="s">
        <v>118</v>
      </c>
      <c r="E210" s="204" t="s">
        <v>887</v>
      </c>
      <c r="F210" s="205" t="s">
        <v>888</v>
      </c>
      <c r="G210" s="206" t="s">
        <v>238</v>
      </c>
      <c r="H210" s="207">
        <v>0.012999999999999999</v>
      </c>
      <c r="I210" s="208"/>
      <c r="J210" s="209">
        <f>ROUND(I210*H210,2)</f>
        <v>0</v>
      </c>
      <c r="K210" s="205" t="s">
        <v>122</v>
      </c>
      <c r="L210" s="46"/>
      <c r="M210" s="210" t="s">
        <v>19</v>
      </c>
      <c r="N210" s="211" t="s">
        <v>42</v>
      </c>
      <c r="O210" s="86"/>
      <c r="P210" s="212">
        <f>O210*H210</f>
        <v>0</v>
      </c>
      <c r="Q210" s="212">
        <v>1.05291</v>
      </c>
      <c r="R210" s="212">
        <f>Q210*H210</f>
        <v>0.01368783</v>
      </c>
      <c r="S210" s="212">
        <v>0</v>
      </c>
      <c r="T210" s="213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4" t="s">
        <v>117</v>
      </c>
      <c r="AT210" s="214" t="s">
        <v>118</v>
      </c>
      <c r="AU210" s="214" t="s">
        <v>81</v>
      </c>
      <c r="AY210" s="19" t="s">
        <v>114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9" t="s">
        <v>76</v>
      </c>
      <c r="BK210" s="215">
        <f>ROUND(I210*H210,2)</f>
        <v>0</v>
      </c>
      <c r="BL210" s="19" t="s">
        <v>117</v>
      </c>
      <c r="BM210" s="214" t="s">
        <v>889</v>
      </c>
    </row>
    <row r="211" s="2" customFormat="1">
      <c r="A211" s="40"/>
      <c r="B211" s="41"/>
      <c r="C211" s="42"/>
      <c r="D211" s="216" t="s">
        <v>125</v>
      </c>
      <c r="E211" s="42"/>
      <c r="F211" s="217" t="s">
        <v>890</v>
      </c>
      <c r="G211" s="42"/>
      <c r="H211" s="42"/>
      <c r="I211" s="218"/>
      <c r="J211" s="42"/>
      <c r="K211" s="42"/>
      <c r="L211" s="46"/>
      <c r="M211" s="219"/>
      <c r="N211" s="220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125</v>
      </c>
      <c r="AU211" s="19" t="s">
        <v>81</v>
      </c>
    </row>
    <row r="212" s="13" customFormat="1">
      <c r="A212" s="13"/>
      <c r="B212" s="227"/>
      <c r="C212" s="228"/>
      <c r="D212" s="229" t="s">
        <v>191</v>
      </c>
      <c r="E212" s="230" t="s">
        <v>19</v>
      </c>
      <c r="F212" s="231" t="s">
        <v>821</v>
      </c>
      <c r="G212" s="228"/>
      <c r="H212" s="230" t="s">
        <v>19</v>
      </c>
      <c r="I212" s="232"/>
      <c r="J212" s="228"/>
      <c r="K212" s="228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191</v>
      </c>
      <c r="AU212" s="237" t="s">
        <v>81</v>
      </c>
      <c r="AV212" s="13" t="s">
        <v>76</v>
      </c>
      <c r="AW212" s="13" t="s">
        <v>33</v>
      </c>
      <c r="AX212" s="13" t="s">
        <v>71</v>
      </c>
      <c r="AY212" s="237" t="s">
        <v>114</v>
      </c>
    </row>
    <row r="213" s="14" customFormat="1">
      <c r="A213" s="14"/>
      <c r="B213" s="238"/>
      <c r="C213" s="239"/>
      <c r="D213" s="229" t="s">
        <v>191</v>
      </c>
      <c r="E213" s="240" t="s">
        <v>19</v>
      </c>
      <c r="F213" s="241" t="s">
        <v>822</v>
      </c>
      <c r="G213" s="239"/>
      <c r="H213" s="242">
        <v>0.010999999999999999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191</v>
      </c>
      <c r="AU213" s="248" t="s">
        <v>81</v>
      </c>
      <c r="AV213" s="14" t="s">
        <v>81</v>
      </c>
      <c r="AW213" s="14" t="s">
        <v>33</v>
      </c>
      <c r="AX213" s="14" t="s">
        <v>71</v>
      </c>
      <c r="AY213" s="248" t="s">
        <v>114</v>
      </c>
    </row>
    <row r="214" s="13" customFormat="1">
      <c r="A214" s="13"/>
      <c r="B214" s="227"/>
      <c r="C214" s="228"/>
      <c r="D214" s="229" t="s">
        <v>191</v>
      </c>
      <c r="E214" s="230" t="s">
        <v>19</v>
      </c>
      <c r="F214" s="231" t="s">
        <v>891</v>
      </c>
      <c r="G214" s="228"/>
      <c r="H214" s="230" t="s">
        <v>19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191</v>
      </c>
      <c r="AU214" s="237" t="s">
        <v>81</v>
      </c>
      <c r="AV214" s="13" t="s">
        <v>76</v>
      </c>
      <c r="AW214" s="13" t="s">
        <v>33</v>
      </c>
      <c r="AX214" s="13" t="s">
        <v>71</v>
      </c>
      <c r="AY214" s="237" t="s">
        <v>114</v>
      </c>
    </row>
    <row r="215" s="14" customFormat="1">
      <c r="A215" s="14"/>
      <c r="B215" s="238"/>
      <c r="C215" s="239"/>
      <c r="D215" s="229" t="s">
        <v>191</v>
      </c>
      <c r="E215" s="240" t="s">
        <v>19</v>
      </c>
      <c r="F215" s="241" t="s">
        <v>892</v>
      </c>
      <c r="G215" s="239"/>
      <c r="H215" s="242">
        <v>0.002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8" t="s">
        <v>191</v>
      </c>
      <c r="AU215" s="248" t="s">
        <v>81</v>
      </c>
      <c r="AV215" s="14" t="s">
        <v>81</v>
      </c>
      <c r="AW215" s="14" t="s">
        <v>33</v>
      </c>
      <c r="AX215" s="14" t="s">
        <v>71</v>
      </c>
      <c r="AY215" s="248" t="s">
        <v>114</v>
      </c>
    </row>
    <row r="216" s="15" customFormat="1">
      <c r="A216" s="15"/>
      <c r="B216" s="249"/>
      <c r="C216" s="250"/>
      <c r="D216" s="229" t="s">
        <v>191</v>
      </c>
      <c r="E216" s="251" t="s">
        <v>19</v>
      </c>
      <c r="F216" s="252" t="s">
        <v>196</v>
      </c>
      <c r="G216" s="250"/>
      <c r="H216" s="253">
        <v>0.012999999999999999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9" t="s">
        <v>191</v>
      </c>
      <c r="AU216" s="259" t="s">
        <v>81</v>
      </c>
      <c r="AV216" s="15" t="s">
        <v>117</v>
      </c>
      <c r="AW216" s="15" t="s">
        <v>33</v>
      </c>
      <c r="AX216" s="15" t="s">
        <v>76</v>
      </c>
      <c r="AY216" s="259" t="s">
        <v>114</v>
      </c>
    </row>
    <row r="217" s="2" customFormat="1" ht="21.75" customHeight="1">
      <c r="A217" s="40"/>
      <c r="B217" s="41"/>
      <c r="C217" s="203" t="s">
        <v>253</v>
      </c>
      <c r="D217" s="203" t="s">
        <v>118</v>
      </c>
      <c r="E217" s="204" t="s">
        <v>893</v>
      </c>
      <c r="F217" s="205" t="s">
        <v>894</v>
      </c>
      <c r="G217" s="206" t="s">
        <v>183</v>
      </c>
      <c r="H217" s="207">
        <v>14.4</v>
      </c>
      <c r="I217" s="208"/>
      <c r="J217" s="209">
        <f>ROUND(I217*H217,2)</f>
        <v>0</v>
      </c>
      <c r="K217" s="205" t="s">
        <v>122</v>
      </c>
      <c r="L217" s="46"/>
      <c r="M217" s="210" t="s">
        <v>19</v>
      </c>
      <c r="N217" s="211" t="s">
        <v>42</v>
      </c>
      <c r="O217" s="86"/>
      <c r="P217" s="212">
        <f>O217*H217</f>
        <v>0</v>
      </c>
      <c r="Q217" s="212">
        <v>0</v>
      </c>
      <c r="R217" s="212">
        <f>Q217*H217</f>
        <v>0</v>
      </c>
      <c r="S217" s="212">
        <v>0</v>
      </c>
      <c r="T217" s="213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4" t="s">
        <v>117</v>
      </c>
      <c r="AT217" s="214" t="s">
        <v>118</v>
      </c>
      <c r="AU217" s="214" t="s">
        <v>81</v>
      </c>
      <c r="AY217" s="19" t="s">
        <v>114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9" t="s">
        <v>76</v>
      </c>
      <c r="BK217" s="215">
        <f>ROUND(I217*H217,2)</f>
        <v>0</v>
      </c>
      <c r="BL217" s="19" t="s">
        <v>117</v>
      </c>
      <c r="BM217" s="214" t="s">
        <v>895</v>
      </c>
    </row>
    <row r="218" s="2" customFormat="1">
      <c r="A218" s="40"/>
      <c r="B218" s="41"/>
      <c r="C218" s="42"/>
      <c r="D218" s="216" t="s">
        <v>125</v>
      </c>
      <c r="E218" s="42"/>
      <c r="F218" s="217" t="s">
        <v>896</v>
      </c>
      <c r="G218" s="42"/>
      <c r="H218" s="42"/>
      <c r="I218" s="218"/>
      <c r="J218" s="42"/>
      <c r="K218" s="42"/>
      <c r="L218" s="46"/>
      <c r="M218" s="219"/>
      <c r="N218" s="220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125</v>
      </c>
      <c r="AU218" s="19" t="s">
        <v>81</v>
      </c>
    </row>
    <row r="219" s="2" customFormat="1" ht="24.15" customHeight="1">
      <c r="A219" s="40"/>
      <c r="B219" s="41"/>
      <c r="C219" s="260" t="s">
        <v>260</v>
      </c>
      <c r="D219" s="260" t="s">
        <v>254</v>
      </c>
      <c r="E219" s="261" t="s">
        <v>897</v>
      </c>
      <c r="F219" s="262" t="s">
        <v>898</v>
      </c>
      <c r="G219" s="263" t="s">
        <v>183</v>
      </c>
      <c r="H219" s="264">
        <v>14.832000000000001</v>
      </c>
      <c r="I219" s="265"/>
      <c r="J219" s="266">
        <f>ROUND(I219*H219,2)</f>
        <v>0</v>
      </c>
      <c r="K219" s="262" t="s">
        <v>19</v>
      </c>
      <c r="L219" s="267"/>
      <c r="M219" s="268" t="s">
        <v>19</v>
      </c>
      <c r="N219" s="269" t="s">
        <v>42</v>
      </c>
      <c r="O219" s="86"/>
      <c r="P219" s="212">
        <f>O219*H219</f>
        <v>0</v>
      </c>
      <c r="Q219" s="212">
        <v>0.0121</v>
      </c>
      <c r="R219" s="212">
        <f>Q219*H219</f>
        <v>0.17946719999999999</v>
      </c>
      <c r="S219" s="212">
        <v>0</v>
      </c>
      <c r="T219" s="213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4" t="s">
        <v>212</v>
      </c>
      <c r="AT219" s="214" t="s">
        <v>254</v>
      </c>
      <c r="AU219" s="214" t="s">
        <v>81</v>
      </c>
      <c r="AY219" s="19" t="s">
        <v>114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9" t="s">
        <v>76</v>
      </c>
      <c r="BK219" s="215">
        <f>ROUND(I219*H219,2)</f>
        <v>0</v>
      </c>
      <c r="BL219" s="19" t="s">
        <v>117</v>
      </c>
      <c r="BM219" s="214" t="s">
        <v>899</v>
      </c>
    </row>
    <row r="220" s="14" customFormat="1">
      <c r="A220" s="14"/>
      <c r="B220" s="238"/>
      <c r="C220" s="239"/>
      <c r="D220" s="229" t="s">
        <v>191</v>
      </c>
      <c r="E220" s="239"/>
      <c r="F220" s="241" t="s">
        <v>900</v>
      </c>
      <c r="G220" s="239"/>
      <c r="H220" s="242">
        <v>14.832000000000001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8" t="s">
        <v>191</v>
      </c>
      <c r="AU220" s="248" t="s">
        <v>81</v>
      </c>
      <c r="AV220" s="14" t="s">
        <v>81</v>
      </c>
      <c r="AW220" s="14" t="s">
        <v>4</v>
      </c>
      <c r="AX220" s="14" t="s">
        <v>76</v>
      </c>
      <c r="AY220" s="248" t="s">
        <v>114</v>
      </c>
    </row>
    <row r="221" s="12" customFormat="1" ht="22.8" customHeight="1">
      <c r="A221" s="12"/>
      <c r="B221" s="187"/>
      <c r="C221" s="188"/>
      <c r="D221" s="189" t="s">
        <v>70</v>
      </c>
      <c r="E221" s="201" t="s">
        <v>186</v>
      </c>
      <c r="F221" s="201" t="s">
        <v>359</v>
      </c>
      <c r="G221" s="188"/>
      <c r="H221" s="188"/>
      <c r="I221" s="191"/>
      <c r="J221" s="202">
        <f>BK221</f>
        <v>0</v>
      </c>
      <c r="K221" s="188"/>
      <c r="L221" s="193"/>
      <c r="M221" s="194"/>
      <c r="N221" s="195"/>
      <c r="O221" s="195"/>
      <c r="P221" s="196">
        <f>P222+SUM(P223:P242)</f>
        <v>0</v>
      </c>
      <c r="Q221" s="195"/>
      <c r="R221" s="196">
        <f>R222+SUM(R223:R242)</f>
        <v>0.7015266</v>
      </c>
      <c r="S221" s="195"/>
      <c r="T221" s="197">
        <f>T222+SUM(T223:T242)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8" t="s">
        <v>76</v>
      </c>
      <c r="AT221" s="199" t="s">
        <v>70</v>
      </c>
      <c r="AU221" s="199" t="s">
        <v>76</v>
      </c>
      <c r="AY221" s="198" t="s">
        <v>114</v>
      </c>
      <c r="BK221" s="200">
        <f>BK222+SUM(BK223:BK242)</f>
        <v>0</v>
      </c>
    </row>
    <row r="222" s="2" customFormat="1" ht="24.15" customHeight="1">
      <c r="A222" s="40"/>
      <c r="B222" s="41"/>
      <c r="C222" s="203" t="s">
        <v>265</v>
      </c>
      <c r="D222" s="203" t="s">
        <v>118</v>
      </c>
      <c r="E222" s="204" t="s">
        <v>901</v>
      </c>
      <c r="F222" s="205" t="s">
        <v>902</v>
      </c>
      <c r="G222" s="206" t="s">
        <v>183</v>
      </c>
      <c r="H222" s="207">
        <v>25.329999999999998</v>
      </c>
      <c r="I222" s="208"/>
      <c r="J222" s="209">
        <f>ROUND(I222*H222,2)</f>
        <v>0</v>
      </c>
      <c r="K222" s="205" t="s">
        <v>19</v>
      </c>
      <c r="L222" s="46"/>
      <c r="M222" s="210" t="s">
        <v>19</v>
      </c>
      <c r="N222" s="211" t="s">
        <v>42</v>
      </c>
      <c r="O222" s="86"/>
      <c r="P222" s="212">
        <f>O222*H222</f>
        <v>0</v>
      </c>
      <c r="Q222" s="212">
        <v>0.018380000000000001</v>
      </c>
      <c r="R222" s="212">
        <f>Q222*H222</f>
        <v>0.46556539999999996</v>
      </c>
      <c r="S222" s="212">
        <v>0</v>
      </c>
      <c r="T222" s="213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4" t="s">
        <v>117</v>
      </c>
      <c r="AT222" s="214" t="s">
        <v>118</v>
      </c>
      <c r="AU222" s="214" t="s">
        <v>81</v>
      </c>
      <c r="AY222" s="19" t="s">
        <v>114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9" t="s">
        <v>76</v>
      </c>
      <c r="BK222" s="215">
        <f>ROUND(I222*H222,2)</f>
        <v>0</v>
      </c>
      <c r="BL222" s="19" t="s">
        <v>117</v>
      </c>
      <c r="BM222" s="214" t="s">
        <v>903</v>
      </c>
    </row>
    <row r="223" s="14" customFormat="1">
      <c r="A223" s="14"/>
      <c r="B223" s="238"/>
      <c r="C223" s="239"/>
      <c r="D223" s="229" t="s">
        <v>191</v>
      </c>
      <c r="E223" s="240" t="s">
        <v>19</v>
      </c>
      <c r="F223" s="241" t="s">
        <v>904</v>
      </c>
      <c r="G223" s="239"/>
      <c r="H223" s="242">
        <v>16.875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191</v>
      </c>
      <c r="AU223" s="248" t="s">
        <v>81</v>
      </c>
      <c r="AV223" s="14" t="s">
        <v>81</v>
      </c>
      <c r="AW223" s="14" t="s">
        <v>33</v>
      </c>
      <c r="AX223" s="14" t="s">
        <v>71</v>
      </c>
      <c r="AY223" s="248" t="s">
        <v>114</v>
      </c>
    </row>
    <row r="224" s="14" customFormat="1">
      <c r="A224" s="14"/>
      <c r="B224" s="238"/>
      <c r="C224" s="239"/>
      <c r="D224" s="229" t="s">
        <v>191</v>
      </c>
      <c r="E224" s="240" t="s">
        <v>19</v>
      </c>
      <c r="F224" s="241" t="s">
        <v>905</v>
      </c>
      <c r="G224" s="239"/>
      <c r="H224" s="242">
        <v>6.2999999999999998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191</v>
      </c>
      <c r="AU224" s="248" t="s">
        <v>81</v>
      </c>
      <c r="AV224" s="14" t="s">
        <v>81</v>
      </c>
      <c r="AW224" s="14" t="s">
        <v>33</v>
      </c>
      <c r="AX224" s="14" t="s">
        <v>71</v>
      </c>
      <c r="AY224" s="248" t="s">
        <v>114</v>
      </c>
    </row>
    <row r="225" s="14" customFormat="1">
      <c r="A225" s="14"/>
      <c r="B225" s="238"/>
      <c r="C225" s="239"/>
      <c r="D225" s="229" t="s">
        <v>191</v>
      </c>
      <c r="E225" s="240" t="s">
        <v>19</v>
      </c>
      <c r="F225" s="241" t="s">
        <v>906</v>
      </c>
      <c r="G225" s="239"/>
      <c r="H225" s="242">
        <v>2.1549999999999998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191</v>
      </c>
      <c r="AU225" s="248" t="s">
        <v>81</v>
      </c>
      <c r="AV225" s="14" t="s">
        <v>81</v>
      </c>
      <c r="AW225" s="14" t="s">
        <v>33</v>
      </c>
      <c r="AX225" s="14" t="s">
        <v>71</v>
      </c>
      <c r="AY225" s="248" t="s">
        <v>114</v>
      </c>
    </row>
    <row r="226" s="15" customFormat="1">
      <c r="A226" s="15"/>
      <c r="B226" s="249"/>
      <c r="C226" s="250"/>
      <c r="D226" s="229" t="s">
        <v>191</v>
      </c>
      <c r="E226" s="251" t="s">
        <v>19</v>
      </c>
      <c r="F226" s="252" t="s">
        <v>196</v>
      </c>
      <c r="G226" s="250"/>
      <c r="H226" s="253">
        <v>25.330000000000002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9" t="s">
        <v>191</v>
      </c>
      <c r="AU226" s="259" t="s">
        <v>81</v>
      </c>
      <c r="AV226" s="15" t="s">
        <v>117</v>
      </c>
      <c r="AW226" s="15" t="s">
        <v>33</v>
      </c>
      <c r="AX226" s="15" t="s">
        <v>76</v>
      </c>
      <c r="AY226" s="259" t="s">
        <v>114</v>
      </c>
    </row>
    <row r="227" s="2" customFormat="1" ht="16.5" customHeight="1">
      <c r="A227" s="40"/>
      <c r="B227" s="41"/>
      <c r="C227" s="203" t="s">
        <v>270</v>
      </c>
      <c r="D227" s="203" t="s">
        <v>118</v>
      </c>
      <c r="E227" s="204" t="s">
        <v>907</v>
      </c>
      <c r="F227" s="205" t="s">
        <v>908</v>
      </c>
      <c r="G227" s="206" t="s">
        <v>183</v>
      </c>
      <c r="H227" s="207">
        <v>65.453999999999994</v>
      </c>
      <c r="I227" s="208"/>
      <c r="J227" s="209">
        <f>ROUND(I227*H227,2)</f>
        <v>0</v>
      </c>
      <c r="K227" s="205" t="s">
        <v>19</v>
      </c>
      <c r="L227" s="46"/>
      <c r="M227" s="210" t="s">
        <v>19</v>
      </c>
      <c r="N227" s="211" t="s">
        <v>42</v>
      </c>
      <c r="O227" s="86"/>
      <c r="P227" s="212">
        <f>O227*H227</f>
        <v>0</v>
      </c>
      <c r="Q227" s="212">
        <v>0.0028</v>
      </c>
      <c r="R227" s="212">
        <f>Q227*H227</f>
        <v>0.18327119999999997</v>
      </c>
      <c r="S227" s="212">
        <v>0</v>
      </c>
      <c r="T227" s="213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4" t="s">
        <v>117</v>
      </c>
      <c r="AT227" s="214" t="s">
        <v>118</v>
      </c>
      <c r="AU227" s="214" t="s">
        <v>81</v>
      </c>
      <c r="AY227" s="19" t="s">
        <v>114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9" t="s">
        <v>76</v>
      </c>
      <c r="BK227" s="215">
        <f>ROUND(I227*H227,2)</f>
        <v>0</v>
      </c>
      <c r="BL227" s="19" t="s">
        <v>117</v>
      </c>
      <c r="BM227" s="214" t="s">
        <v>909</v>
      </c>
    </row>
    <row r="228" s="14" customFormat="1">
      <c r="A228" s="14"/>
      <c r="B228" s="238"/>
      <c r="C228" s="239"/>
      <c r="D228" s="229" t="s">
        <v>191</v>
      </c>
      <c r="E228" s="240" t="s">
        <v>19</v>
      </c>
      <c r="F228" s="241" t="s">
        <v>910</v>
      </c>
      <c r="G228" s="239"/>
      <c r="H228" s="242">
        <v>94.043999999999997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191</v>
      </c>
      <c r="AU228" s="248" t="s">
        <v>81</v>
      </c>
      <c r="AV228" s="14" t="s">
        <v>81</v>
      </c>
      <c r="AW228" s="14" t="s">
        <v>33</v>
      </c>
      <c r="AX228" s="14" t="s">
        <v>71</v>
      </c>
      <c r="AY228" s="248" t="s">
        <v>114</v>
      </c>
    </row>
    <row r="229" s="14" customFormat="1">
      <c r="A229" s="14"/>
      <c r="B229" s="238"/>
      <c r="C229" s="239"/>
      <c r="D229" s="229" t="s">
        <v>191</v>
      </c>
      <c r="E229" s="240" t="s">
        <v>19</v>
      </c>
      <c r="F229" s="241" t="s">
        <v>911</v>
      </c>
      <c r="G229" s="239"/>
      <c r="H229" s="242">
        <v>-13.6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191</v>
      </c>
      <c r="AU229" s="248" t="s">
        <v>81</v>
      </c>
      <c r="AV229" s="14" t="s">
        <v>81</v>
      </c>
      <c r="AW229" s="14" t="s">
        <v>33</v>
      </c>
      <c r="AX229" s="14" t="s">
        <v>71</v>
      </c>
      <c r="AY229" s="248" t="s">
        <v>114</v>
      </c>
    </row>
    <row r="230" s="14" customFormat="1">
      <c r="A230" s="14"/>
      <c r="B230" s="238"/>
      <c r="C230" s="239"/>
      <c r="D230" s="229" t="s">
        <v>191</v>
      </c>
      <c r="E230" s="240" t="s">
        <v>19</v>
      </c>
      <c r="F230" s="241" t="s">
        <v>912</v>
      </c>
      <c r="G230" s="239"/>
      <c r="H230" s="242">
        <v>-4.7599999999999998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191</v>
      </c>
      <c r="AU230" s="248" t="s">
        <v>81</v>
      </c>
      <c r="AV230" s="14" t="s">
        <v>81</v>
      </c>
      <c r="AW230" s="14" t="s">
        <v>33</v>
      </c>
      <c r="AX230" s="14" t="s">
        <v>71</v>
      </c>
      <c r="AY230" s="248" t="s">
        <v>114</v>
      </c>
    </row>
    <row r="231" s="14" customFormat="1">
      <c r="A231" s="14"/>
      <c r="B231" s="238"/>
      <c r="C231" s="239"/>
      <c r="D231" s="229" t="s">
        <v>191</v>
      </c>
      <c r="E231" s="240" t="s">
        <v>19</v>
      </c>
      <c r="F231" s="241" t="s">
        <v>913</v>
      </c>
      <c r="G231" s="239"/>
      <c r="H231" s="242">
        <v>-3.2000000000000002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191</v>
      </c>
      <c r="AU231" s="248" t="s">
        <v>81</v>
      </c>
      <c r="AV231" s="14" t="s">
        <v>81</v>
      </c>
      <c r="AW231" s="14" t="s">
        <v>33</v>
      </c>
      <c r="AX231" s="14" t="s">
        <v>71</v>
      </c>
      <c r="AY231" s="248" t="s">
        <v>114</v>
      </c>
    </row>
    <row r="232" s="14" customFormat="1">
      <c r="A232" s="14"/>
      <c r="B232" s="238"/>
      <c r="C232" s="239"/>
      <c r="D232" s="229" t="s">
        <v>191</v>
      </c>
      <c r="E232" s="240" t="s">
        <v>19</v>
      </c>
      <c r="F232" s="241" t="s">
        <v>914</v>
      </c>
      <c r="G232" s="239"/>
      <c r="H232" s="242">
        <v>-7.0300000000000002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8" t="s">
        <v>191</v>
      </c>
      <c r="AU232" s="248" t="s">
        <v>81</v>
      </c>
      <c r="AV232" s="14" t="s">
        <v>81</v>
      </c>
      <c r="AW232" s="14" t="s">
        <v>33</v>
      </c>
      <c r="AX232" s="14" t="s">
        <v>71</v>
      </c>
      <c r="AY232" s="248" t="s">
        <v>114</v>
      </c>
    </row>
    <row r="233" s="15" customFormat="1">
      <c r="A233" s="15"/>
      <c r="B233" s="249"/>
      <c r="C233" s="250"/>
      <c r="D233" s="229" t="s">
        <v>191</v>
      </c>
      <c r="E233" s="251" t="s">
        <v>19</v>
      </c>
      <c r="F233" s="252" t="s">
        <v>196</v>
      </c>
      <c r="G233" s="250"/>
      <c r="H233" s="253">
        <v>65.453999999999994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191</v>
      </c>
      <c r="AU233" s="259" t="s">
        <v>81</v>
      </c>
      <c r="AV233" s="15" t="s">
        <v>117</v>
      </c>
      <c r="AW233" s="15" t="s">
        <v>33</v>
      </c>
      <c r="AX233" s="15" t="s">
        <v>76</v>
      </c>
      <c r="AY233" s="259" t="s">
        <v>114</v>
      </c>
    </row>
    <row r="234" s="2" customFormat="1" ht="24.15" customHeight="1">
      <c r="A234" s="40"/>
      <c r="B234" s="41"/>
      <c r="C234" s="203" t="s">
        <v>276</v>
      </c>
      <c r="D234" s="203" t="s">
        <v>118</v>
      </c>
      <c r="E234" s="204" t="s">
        <v>915</v>
      </c>
      <c r="F234" s="205" t="s">
        <v>916</v>
      </c>
      <c r="G234" s="206" t="s">
        <v>174</v>
      </c>
      <c r="H234" s="207">
        <v>1</v>
      </c>
      <c r="I234" s="208"/>
      <c r="J234" s="209">
        <f>ROUND(I234*H234,2)</f>
        <v>0</v>
      </c>
      <c r="K234" s="205" t="s">
        <v>122</v>
      </c>
      <c r="L234" s="46"/>
      <c r="M234" s="210" t="s">
        <v>19</v>
      </c>
      <c r="N234" s="211" t="s">
        <v>42</v>
      </c>
      <c r="O234" s="86"/>
      <c r="P234" s="212">
        <f>O234*H234</f>
        <v>0</v>
      </c>
      <c r="Q234" s="212">
        <v>0.013339999999999999</v>
      </c>
      <c r="R234" s="212">
        <f>Q234*H234</f>
        <v>0.013339999999999999</v>
      </c>
      <c r="S234" s="212">
        <v>0</v>
      </c>
      <c r="T234" s="213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4" t="s">
        <v>117</v>
      </c>
      <c r="AT234" s="214" t="s">
        <v>118</v>
      </c>
      <c r="AU234" s="214" t="s">
        <v>81</v>
      </c>
      <c r="AY234" s="19" t="s">
        <v>114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9" t="s">
        <v>76</v>
      </c>
      <c r="BK234" s="215">
        <f>ROUND(I234*H234,2)</f>
        <v>0</v>
      </c>
      <c r="BL234" s="19" t="s">
        <v>117</v>
      </c>
      <c r="BM234" s="214" t="s">
        <v>917</v>
      </c>
    </row>
    <row r="235" s="2" customFormat="1">
      <c r="A235" s="40"/>
      <c r="B235" s="41"/>
      <c r="C235" s="42"/>
      <c r="D235" s="216" t="s">
        <v>125</v>
      </c>
      <c r="E235" s="42"/>
      <c r="F235" s="217" t="s">
        <v>918</v>
      </c>
      <c r="G235" s="42"/>
      <c r="H235" s="42"/>
      <c r="I235" s="218"/>
      <c r="J235" s="42"/>
      <c r="K235" s="42"/>
      <c r="L235" s="46"/>
      <c r="M235" s="219"/>
      <c r="N235" s="220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125</v>
      </c>
      <c r="AU235" s="19" t="s">
        <v>81</v>
      </c>
    </row>
    <row r="236" s="2" customFormat="1" ht="16.5" customHeight="1">
      <c r="A236" s="40"/>
      <c r="B236" s="41"/>
      <c r="C236" s="260" t="s">
        <v>285</v>
      </c>
      <c r="D236" s="260" t="s">
        <v>254</v>
      </c>
      <c r="E236" s="261" t="s">
        <v>919</v>
      </c>
      <c r="F236" s="262" t="s">
        <v>920</v>
      </c>
      <c r="G236" s="263" t="s">
        <v>174</v>
      </c>
      <c r="H236" s="264">
        <v>1</v>
      </c>
      <c r="I236" s="265"/>
      <c r="J236" s="266">
        <f>ROUND(I236*H236,2)</f>
        <v>0</v>
      </c>
      <c r="K236" s="262" t="s">
        <v>122</v>
      </c>
      <c r="L236" s="267"/>
      <c r="M236" s="268" t="s">
        <v>19</v>
      </c>
      <c r="N236" s="269" t="s">
        <v>42</v>
      </c>
      <c r="O236" s="86"/>
      <c r="P236" s="212">
        <f>O236*H236</f>
        <v>0</v>
      </c>
      <c r="Q236" s="212">
        <v>0.02</v>
      </c>
      <c r="R236" s="212">
        <f>Q236*H236</f>
        <v>0.02</v>
      </c>
      <c r="S236" s="212">
        <v>0</v>
      </c>
      <c r="T236" s="213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4" t="s">
        <v>212</v>
      </c>
      <c r="AT236" s="214" t="s">
        <v>254</v>
      </c>
      <c r="AU236" s="214" t="s">
        <v>81</v>
      </c>
      <c r="AY236" s="19" t="s">
        <v>114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9" t="s">
        <v>76</v>
      </c>
      <c r="BK236" s="215">
        <f>ROUND(I236*H236,2)</f>
        <v>0</v>
      </c>
      <c r="BL236" s="19" t="s">
        <v>117</v>
      </c>
      <c r="BM236" s="214" t="s">
        <v>921</v>
      </c>
    </row>
    <row r="237" s="2" customFormat="1" ht="24.15" customHeight="1">
      <c r="A237" s="40"/>
      <c r="B237" s="41"/>
      <c r="C237" s="203" t="s">
        <v>471</v>
      </c>
      <c r="D237" s="203" t="s">
        <v>118</v>
      </c>
      <c r="E237" s="204" t="s">
        <v>922</v>
      </c>
      <c r="F237" s="205" t="s">
        <v>923</v>
      </c>
      <c r="G237" s="206" t="s">
        <v>174</v>
      </c>
      <c r="H237" s="207">
        <v>1</v>
      </c>
      <c r="I237" s="208"/>
      <c r="J237" s="209">
        <f>ROUND(I237*H237,2)</f>
        <v>0</v>
      </c>
      <c r="K237" s="205" t="s">
        <v>122</v>
      </c>
      <c r="L237" s="46"/>
      <c r="M237" s="210" t="s">
        <v>19</v>
      </c>
      <c r="N237" s="211" t="s">
        <v>42</v>
      </c>
      <c r="O237" s="86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4" t="s">
        <v>117</v>
      </c>
      <c r="AT237" s="214" t="s">
        <v>118</v>
      </c>
      <c r="AU237" s="214" t="s">
        <v>81</v>
      </c>
      <c r="AY237" s="19" t="s">
        <v>114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9" t="s">
        <v>76</v>
      </c>
      <c r="BK237" s="215">
        <f>ROUND(I237*H237,2)</f>
        <v>0</v>
      </c>
      <c r="BL237" s="19" t="s">
        <v>117</v>
      </c>
      <c r="BM237" s="214" t="s">
        <v>924</v>
      </c>
    </row>
    <row r="238" s="2" customFormat="1">
      <c r="A238" s="40"/>
      <c r="B238" s="41"/>
      <c r="C238" s="42"/>
      <c r="D238" s="216" t="s">
        <v>125</v>
      </c>
      <c r="E238" s="42"/>
      <c r="F238" s="217" t="s">
        <v>925</v>
      </c>
      <c r="G238" s="42"/>
      <c r="H238" s="42"/>
      <c r="I238" s="218"/>
      <c r="J238" s="42"/>
      <c r="K238" s="42"/>
      <c r="L238" s="46"/>
      <c r="M238" s="219"/>
      <c r="N238" s="220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125</v>
      </c>
      <c r="AU238" s="19" t="s">
        <v>81</v>
      </c>
    </row>
    <row r="239" s="2" customFormat="1" ht="16.5" customHeight="1">
      <c r="A239" s="40"/>
      <c r="B239" s="41"/>
      <c r="C239" s="260" t="s">
        <v>476</v>
      </c>
      <c r="D239" s="260" t="s">
        <v>254</v>
      </c>
      <c r="E239" s="261" t="s">
        <v>926</v>
      </c>
      <c r="F239" s="262" t="s">
        <v>927</v>
      </c>
      <c r="G239" s="263" t="s">
        <v>174</v>
      </c>
      <c r="H239" s="264">
        <v>1</v>
      </c>
      <c r="I239" s="265"/>
      <c r="J239" s="266">
        <f>ROUND(I239*H239,2)</f>
        <v>0</v>
      </c>
      <c r="K239" s="262" t="s">
        <v>122</v>
      </c>
      <c r="L239" s="267"/>
      <c r="M239" s="268" t="s">
        <v>19</v>
      </c>
      <c r="N239" s="269" t="s">
        <v>42</v>
      </c>
      <c r="O239" s="86"/>
      <c r="P239" s="212">
        <f>O239*H239</f>
        <v>0</v>
      </c>
      <c r="Q239" s="212">
        <v>0.00014999999999999999</v>
      </c>
      <c r="R239" s="212">
        <f>Q239*H239</f>
        <v>0.00014999999999999999</v>
      </c>
      <c r="S239" s="212">
        <v>0</v>
      </c>
      <c r="T239" s="213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4" t="s">
        <v>212</v>
      </c>
      <c r="AT239" s="214" t="s">
        <v>254</v>
      </c>
      <c r="AU239" s="214" t="s">
        <v>81</v>
      </c>
      <c r="AY239" s="19" t="s">
        <v>114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9" t="s">
        <v>76</v>
      </c>
      <c r="BK239" s="215">
        <f>ROUND(I239*H239,2)</f>
        <v>0</v>
      </c>
      <c r="BL239" s="19" t="s">
        <v>117</v>
      </c>
      <c r="BM239" s="214" t="s">
        <v>928</v>
      </c>
    </row>
    <row r="240" s="2" customFormat="1" ht="16.5" customHeight="1">
      <c r="A240" s="40"/>
      <c r="B240" s="41"/>
      <c r="C240" s="260" t="s">
        <v>360</v>
      </c>
      <c r="D240" s="260" t="s">
        <v>254</v>
      </c>
      <c r="E240" s="261" t="s">
        <v>929</v>
      </c>
      <c r="F240" s="262" t="s">
        <v>930</v>
      </c>
      <c r="G240" s="263" t="s">
        <v>174</v>
      </c>
      <c r="H240" s="264">
        <v>1</v>
      </c>
      <c r="I240" s="265"/>
      <c r="J240" s="266">
        <f>ROUND(I240*H240,2)</f>
        <v>0</v>
      </c>
      <c r="K240" s="262" t="s">
        <v>122</v>
      </c>
      <c r="L240" s="267"/>
      <c r="M240" s="268" t="s">
        <v>19</v>
      </c>
      <c r="N240" s="269" t="s">
        <v>42</v>
      </c>
      <c r="O240" s="86"/>
      <c r="P240" s="212">
        <f>O240*H240</f>
        <v>0</v>
      </c>
      <c r="Q240" s="212">
        <v>0.0022000000000000001</v>
      </c>
      <c r="R240" s="212">
        <f>Q240*H240</f>
        <v>0.0022000000000000001</v>
      </c>
      <c r="S240" s="212">
        <v>0</v>
      </c>
      <c r="T240" s="213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4" t="s">
        <v>212</v>
      </c>
      <c r="AT240" s="214" t="s">
        <v>254</v>
      </c>
      <c r="AU240" s="214" t="s">
        <v>81</v>
      </c>
      <c r="AY240" s="19" t="s">
        <v>114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9" t="s">
        <v>76</v>
      </c>
      <c r="BK240" s="215">
        <f>ROUND(I240*H240,2)</f>
        <v>0</v>
      </c>
      <c r="BL240" s="19" t="s">
        <v>117</v>
      </c>
      <c r="BM240" s="214" t="s">
        <v>931</v>
      </c>
    </row>
    <row r="241" s="2" customFormat="1" ht="16.5" customHeight="1">
      <c r="A241" s="40"/>
      <c r="B241" s="41"/>
      <c r="C241" s="260" t="s">
        <v>932</v>
      </c>
      <c r="D241" s="260" t="s">
        <v>254</v>
      </c>
      <c r="E241" s="261" t="s">
        <v>933</v>
      </c>
      <c r="F241" s="262" t="s">
        <v>934</v>
      </c>
      <c r="G241" s="263" t="s">
        <v>174</v>
      </c>
      <c r="H241" s="264">
        <v>1</v>
      </c>
      <c r="I241" s="265"/>
      <c r="J241" s="266">
        <f>ROUND(I241*H241,2)</f>
        <v>0</v>
      </c>
      <c r="K241" s="262" t="s">
        <v>19</v>
      </c>
      <c r="L241" s="267"/>
      <c r="M241" s="268" t="s">
        <v>19</v>
      </c>
      <c r="N241" s="269" t="s">
        <v>42</v>
      </c>
      <c r="O241" s="86"/>
      <c r="P241" s="212">
        <f>O241*H241</f>
        <v>0</v>
      </c>
      <c r="Q241" s="212">
        <v>0.017000000000000001</v>
      </c>
      <c r="R241" s="212">
        <f>Q241*H241</f>
        <v>0.017000000000000001</v>
      </c>
      <c r="S241" s="212">
        <v>0</v>
      </c>
      <c r="T241" s="213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4" t="s">
        <v>212</v>
      </c>
      <c r="AT241" s="214" t="s">
        <v>254</v>
      </c>
      <c r="AU241" s="214" t="s">
        <v>81</v>
      </c>
      <c r="AY241" s="19" t="s">
        <v>114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9" t="s">
        <v>76</v>
      </c>
      <c r="BK241" s="215">
        <f>ROUND(I241*H241,2)</f>
        <v>0</v>
      </c>
      <c r="BL241" s="19" t="s">
        <v>117</v>
      </c>
      <c r="BM241" s="214" t="s">
        <v>935</v>
      </c>
    </row>
    <row r="242" s="12" customFormat="1" ht="20.88" customHeight="1">
      <c r="A242" s="12"/>
      <c r="B242" s="187"/>
      <c r="C242" s="188"/>
      <c r="D242" s="189" t="s">
        <v>70</v>
      </c>
      <c r="E242" s="201" t="s">
        <v>561</v>
      </c>
      <c r="F242" s="201" t="s">
        <v>936</v>
      </c>
      <c r="G242" s="188"/>
      <c r="H242" s="188"/>
      <c r="I242" s="191"/>
      <c r="J242" s="202">
        <f>BK242</f>
        <v>0</v>
      </c>
      <c r="K242" s="188"/>
      <c r="L242" s="193"/>
      <c r="M242" s="194"/>
      <c r="N242" s="195"/>
      <c r="O242" s="195"/>
      <c r="P242" s="196">
        <f>SUM(P243:P246)</f>
        <v>0</v>
      </c>
      <c r="Q242" s="195"/>
      <c r="R242" s="196">
        <f>SUM(R243:R246)</f>
        <v>0</v>
      </c>
      <c r="S242" s="195"/>
      <c r="T242" s="197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8" t="s">
        <v>76</v>
      </c>
      <c r="AT242" s="199" t="s">
        <v>70</v>
      </c>
      <c r="AU242" s="199" t="s">
        <v>81</v>
      </c>
      <c r="AY242" s="198" t="s">
        <v>114</v>
      </c>
      <c r="BK242" s="200">
        <f>SUM(BK243:BK246)</f>
        <v>0</v>
      </c>
    </row>
    <row r="243" s="2" customFormat="1" ht="16.5" customHeight="1">
      <c r="A243" s="40"/>
      <c r="B243" s="41"/>
      <c r="C243" s="203" t="s">
        <v>7</v>
      </c>
      <c r="D243" s="203" t="s">
        <v>118</v>
      </c>
      <c r="E243" s="204" t="s">
        <v>937</v>
      </c>
      <c r="F243" s="205" t="s">
        <v>938</v>
      </c>
      <c r="G243" s="206" t="s">
        <v>174</v>
      </c>
      <c r="H243" s="207">
        <v>6</v>
      </c>
      <c r="I243" s="208"/>
      <c r="J243" s="209">
        <f>ROUND(I243*H243,2)</f>
        <v>0</v>
      </c>
      <c r="K243" s="205" t="s">
        <v>19</v>
      </c>
      <c r="L243" s="46"/>
      <c r="M243" s="210" t="s">
        <v>19</v>
      </c>
      <c r="N243" s="211" t="s">
        <v>42</v>
      </c>
      <c r="O243" s="86"/>
      <c r="P243" s="212">
        <f>O243*H243</f>
        <v>0</v>
      </c>
      <c r="Q243" s="212">
        <v>0</v>
      </c>
      <c r="R243" s="212">
        <f>Q243*H243</f>
        <v>0</v>
      </c>
      <c r="S243" s="212">
        <v>0</v>
      </c>
      <c r="T243" s="213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4" t="s">
        <v>117</v>
      </c>
      <c r="AT243" s="214" t="s">
        <v>118</v>
      </c>
      <c r="AU243" s="214" t="s">
        <v>143</v>
      </c>
      <c r="AY243" s="19" t="s">
        <v>114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9" t="s">
        <v>76</v>
      </c>
      <c r="BK243" s="215">
        <f>ROUND(I243*H243,2)</f>
        <v>0</v>
      </c>
      <c r="BL243" s="19" t="s">
        <v>117</v>
      </c>
      <c r="BM243" s="214" t="s">
        <v>939</v>
      </c>
    </row>
    <row r="244" s="2" customFormat="1" ht="16.5" customHeight="1">
      <c r="A244" s="40"/>
      <c r="B244" s="41"/>
      <c r="C244" s="260" t="s">
        <v>304</v>
      </c>
      <c r="D244" s="260" t="s">
        <v>254</v>
      </c>
      <c r="E244" s="261" t="s">
        <v>940</v>
      </c>
      <c r="F244" s="262" t="s">
        <v>941</v>
      </c>
      <c r="G244" s="263" t="s">
        <v>174</v>
      </c>
      <c r="H244" s="264">
        <v>3</v>
      </c>
      <c r="I244" s="265"/>
      <c r="J244" s="266">
        <f>ROUND(I244*H244,2)</f>
        <v>0</v>
      </c>
      <c r="K244" s="262" t="s">
        <v>19</v>
      </c>
      <c r="L244" s="267"/>
      <c r="M244" s="268" t="s">
        <v>19</v>
      </c>
      <c r="N244" s="269" t="s">
        <v>42</v>
      </c>
      <c r="O244" s="86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4" t="s">
        <v>212</v>
      </c>
      <c r="AT244" s="214" t="s">
        <v>254</v>
      </c>
      <c r="AU244" s="214" t="s">
        <v>143</v>
      </c>
      <c r="AY244" s="19" t="s">
        <v>114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9" t="s">
        <v>76</v>
      </c>
      <c r="BK244" s="215">
        <f>ROUND(I244*H244,2)</f>
        <v>0</v>
      </c>
      <c r="BL244" s="19" t="s">
        <v>117</v>
      </c>
      <c r="BM244" s="214" t="s">
        <v>942</v>
      </c>
    </row>
    <row r="245" s="2" customFormat="1" ht="16.5" customHeight="1">
      <c r="A245" s="40"/>
      <c r="B245" s="41"/>
      <c r="C245" s="260" t="s">
        <v>943</v>
      </c>
      <c r="D245" s="260" t="s">
        <v>254</v>
      </c>
      <c r="E245" s="261" t="s">
        <v>944</v>
      </c>
      <c r="F245" s="262" t="s">
        <v>945</v>
      </c>
      <c r="G245" s="263" t="s">
        <v>174</v>
      </c>
      <c r="H245" s="264">
        <v>2</v>
      </c>
      <c r="I245" s="265"/>
      <c r="J245" s="266">
        <f>ROUND(I245*H245,2)</f>
        <v>0</v>
      </c>
      <c r="K245" s="262" t="s">
        <v>19</v>
      </c>
      <c r="L245" s="267"/>
      <c r="M245" s="268" t="s">
        <v>19</v>
      </c>
      <c r="N245" s="269" t="s">
        <v>42</v>
      </c>
      <c r="O245" s="86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4" t="s">
        <v>212</v>
      </c>
      <c r="AT245" s="214" t="s">
        <v>254</v>
      </c>
      <c r="AU245" s="214" t="s">
        <v>143</v>
      </c>
      <c r="AY245" s="19" t="s">
        <v>114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9" t="s">
        <v>76</v>
      </c>
      <c r="BK245" s="215">
        <f>ROUND(I245*H245,2)</f>
        <v>0</v>
      </c>
      <c r="BL245" s="19" t="s">
        <v>117</v>
      </c>
      <c r="BM245" s="214" t="s">
        <v>946</v>
      </c>
    </row>
    <row r="246" s="2" customFormat="1" ht="16.5" customHeight="1">
      <c r="A246" s="40"/>
      <c r="B246" s="41"/>
      <c r="C246" s="260" t="s">
        <v>316</v>
      </c>
      <c r="D246" s="260" t="s">
        <v>254</v>
      </c>
      <c r="E246" s="261" t="s">
        <v>947</v>
      </c>
      <c r="F246" s="262" t="s">
        <v>948</v>
      </c>
      <c r="G246" s="263" t="s">
        <v>174</v>
      </c>
      <c r="H246" s="264">
        <v>1</v>
      </c>
      <c r="I246" s="265"/>
      <c r="J246" s="266">
        <f>ROUND(I246*H246,2)</f>
        <v>0</v>
      </c>
      <c r="K246" s="262" t="s">
        <v>19</v>
      </c>
      <c r="L246" s="267"/>
      <c r="M246" s="268" t="s">
        <v>19</v>
      </c>
      <c r="N246" s="269" t="s">
        <v>42</v>
      </c>
      <c r="O246" s="86"/>
      <c r="P246" s="212">
        <f>O246*H246</f>
        <v>0</v>
      </c>
      <c r="Q246" s="212">
        <v>0</v>
      </c>
      <c r="R246" s="212">
        <f>Q246*H246</f>
        <v>0</v>
      </c>
      <c r="S246" s="212">
        <v>0</v>
      </c>
      <c r="T246" s="213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4" t="s">
        <v>212</v>
      </c>
      <c r="AT246" s="214" t="s">
        <v>254</v>
      </c>
      <c r="AU246" s="214" t="s">
        <v>143</v>
      </c>
      <c r="AY246" s="19" t="s">
        <v>114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9" t="s">
        <v>76</v>
      </c>
      <c r="BK246" s="215">
        <f>ROUND(I246*H246,2)</f>
        <v>0</v>
      </c>
      <c r="BL246" s="19" t="s">
        <v>117</v>
      </c>
      <c r="BM246" s="214" t="s">
        <v>949</v>
      </c>
    </row>
    <row r="247" s="12" customFormat="1" ht="22.8" customHeight="1">
      <c r="A247" s="12"/>
      <c r="B247" s="187"/>
      <c r="C247" s="188"/>
      <c r="D247" s="189" t="s">
        <v>70</v>
      </c>
      <c r="E247" s="201" t="s">
        <v>494</v>
      </c>
      <c r="F247" s="201" t="s">
        <v>495</v>
      </c>
      <c r="G247" s="188"/>
      <c r="H247" s="188"/>
      <c r="I247" s="191"/>
      <c r="J247" s="202">
        <f>BK247</f>
        <v>0</v>
      </c>
      <c r="K247" s="188"/>
      <c r="L247" s="193"/>
      <c r="M247" s="194"/>
      <c r="N247" s="195"/>
      <c r="O247" s="195"/>
      <c r="P247" s="196">
        <f>SUM(P248:P259)</f>
        <v>0</v>
      </c>
      <c r="Q247" s="195"/>
      <c r="R247" s="196">
        <f>SUM(R248:R259)</f>
        <v>0</v>
      </c>
      <c r="S247" s="195"/>
      <c r="T247" s="197">
        <f>SUM(T248:T259)</f>
        <v>34.283448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98" t="s">
        <v>76</v>
      </c>
      <c r="AT247" s="199" t="s">
        <v>70</v>
      </c>
      <c r="AU247" s="199" t="s">
        <v>76</v>
      </c>
      <c r="AY247" s="198" t="s">
        <v>114</v>
      </c>
      <c r="BK247" s="200">
        <f>SUM(BK248:BK259)</f>
        <v>0</v>
      </c>
    </row>
    <row r="248" s="2" customFormat="1" ht="24.15" customHeight="1">
      <c r="A248" s="40"/>
      <c r="B248" s="41"/>
      <c r="C248" s="203" t="s">
        <v>322</v>
      </c>
      <c r="D248" s="203" t="s">
        <v>118</v>
      </c>
      <c r="E248" s="204" t="s">
        <v>950</v>
      </c>
      <c r="F248" s="205" t="s">
        <v>951</v>
      </c>
      <c r="G248" s="206" t="s">
        <v>200</v>
      </c>
      <c r="H248" s="207">
        <v>18.818999999999999</v>
      </c>
      <c r="I248" s="208"/>
      <c r="J248" s="209">
        <f>ROUND(I248*H248,2)</f>
        <v>0</v>
      </c>
      <c r="K248" s="205" t="s">
        <v>122</v>
      </c>
      <c r="L248" s="46"/>
      <c r="M248" s="210" t="s">
        <v>19</v>
      </c>
      <c r="N248" s="211" t="s">
        <v>42</v>
      </c>
      <c r="O248" s="86"/>
      <c r="P248" s="212">
        <f>O248*H248</f>
        <v>0</v>
      </c>
      <c r="Q248" s="212">
        <v>0</v>
      </c>
      <c r="R248" s="212">
        <f>Q248*H248</f>
        <v>0</v>
      </c>
      <c r="S248" s="212">
        <v>1.8</v>
      </c>
      <c r="T248" s="213">
        <f>S248*H248</f>
        <v>33.874200000000002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4" t="s">
        <v>117</v>
      </c>
      <c r="AT248" s="214" t="s">
        <v>118</v>
      </c>
      <c r="AU248" s="214" t="s">
        <v>81</v>
      </c>
      <c r="AY248" s="19" t="s">
        <v>114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9" t="s">
        <v>76</v>
      </c>
      <c r="BK248" s="215">
        <f>ROUND(I248*H248,2)</f>
        <v>0</v>
      </c>
      <c r="BL248" s="19" t="s">
        <v>117</v>
      </c>
      <c r="BM248" s="214" t="s">
        <v>952</v>
      </c>
    </row>
    <row r="249" s="2" customFormat="1">
      <c r="A249" s="40"/>
      <c r="B249" s="41"/>
      <c r="C249" s="42"/>
      <c r="D249" s="216" t="s">
        <v>125</v>
      </c>
      <c r="E249" s="42"/>
      <c r="F249" s="217" t="s">
        <v>953</v>
      </c>
      <c r="G249" s="42"/>
      <c r="H249" s="42"/>
      <c r="I249" s="218"/>
      <c r="J249" s="42"/>
      <c r="K249" s="42"/>
      <c r="L249" s="46"/>
      <c r="M249" s="219"/>
      <c r="N249" s="220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125</v>
      </c>
      <c r="AU249" s="19" t="s">
        <v>81</v>
      </c>
    </row>
    <row r="250" s="14" customFormat="1">
      <c r="A250" s="14"/>
      <c r="B250" s="238"/>
      <c r="C250" s="239"/>
      <c r="D250" s="229" t="s">
        <v>191</v>
      </c>
      <c r="E250" s="240" t="s">
        <v>19</v>
      </c>
      <c r="F250" s="241" t="s">
        <v>954</v>
      </c>
      <c r="G250" s="239"/>
      <c r="H250" s="242">
        <v>18.818999999999999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191</v>
      </c>
      <c r="AU250" s="248" t="s">
        <v>81</v>
      </c>
      <c r="AV250" s="14" t="s">
        <v>81</v>
      </c>
      <c r="AW250" s="14" t="s">
        <v>33</v>
      </c>
      <c r="AX250" s="14" t="s">
        <v>76</v>
      </c>
      <c r="AY250" s="248" t="s">
        <v>114</v>
      </c>
    </row>
    <row r="251" s="2" customFormat="1" ht="21.75" customHeight="1">
      <c r="A251" s="40"/>
      <c r="B251" s="41"/>
      <c r="C251" s="203" t="s">
        <v>327</v>
      </c>
      <c r="D251" s="203" t="s">
        <v>118</v>
      </c>
      <c r="E251" s="204" t="s">
        <v>955</v>
      </c>
      <c r="F251" s="205" t="s">
        <v>956</v>
      </c>
      <c r="G251" s="206" t="s">
        <v>200</v>
      </c>
      <c r="H251" s="207">
        <v>14.112</v>
      </c>
      <c r="I251" s="208"/>
      <c r="J251" s="209">
        <f>ROUND(I251*H251,2)</f>
        <v>0</v>
      </c>
      <c r="K251" s="205" t="s">
        <v>122</v>
      </c>
      <c r="L251" s="46"/>
      <c r="M251" s="210" t="s">
        <v>19</v>
      </c>
      <c r="N251" s="211" t="s">
        <v>42</v>
      </c>
      <c r="O251" s="86"/>
      <c r="P251" s="212">
        <f>O251*H251</f>
        <v>0</v>
      </c>
      <c r="Q251" s="212">
        <v>0</v>
      </c>
      <c r="R251" s="212">
        <f>Q251*H251</f>
        <v>0</v>
      </c>
      <c r="S251" s="212">
        <v>0.029000000000000001</v>
      </c>
      <c r="T251" s="213">
        <f>S251*H251</f>
        <v>0.409248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4" t="s">
        <v>117</v>
      </c>
      <c r="AT251" s="214" t="s">
        <v>118</v>
      </c>
      <c r="AU251" s="214" t="s">
        <v>81</v>
      </c>
      <c r="AY251" s="19" t="s">
        <v>114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9" t="s">
        <v>76</v>
      </c>
      <c r="BK251" s="215">
        <f>ROUND(I251*H251,2)</f>
        <v>0</v>
      </c>
      <c r="BL251" s="19" t="s">
        <v>117</v>
      </c>
      <c r="BM251" s="214" t="s">
        <v>957</v>
      </c>
    </row>
    <row r="252" s="2" customFormat="1">
      <c r="A252" s="40"/>
      <c r="B252" s="41"/>
      <c r="C252" s="42"/>
      <c r="D252" s="216" t="s">
        <v>125</v>
      </c>
      <c r="E252" s="42"/>
      <c r="F252" s="217" t="s">
        <v>958</v>
      </c>
      <c r="G252" s="42"/>
      <c r="H252" s="42"/>
      <c r="I252" s="218"/>
      <c r="J252" s="42"/>
      <c r="K252" s="42"/>
      <c r="L252" s="46"/>
      <c r="M252" s="219"/>
      <c r="N252" s="220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125</v>
      </c>
      <c r="AU252" s="19" t="s">
        <v>81</v>
      </c>
    </row>
    <row r="253" s="13" customFormat="1">
      <c r="A253" s="13"/>
      <c r="B253" s="227"/>
      <c r="C253" s="228"/>
      <c r="D253" s="229" t="s">
        <v>191</v>
      </c>
      <c r="E253" s="230" t="s">
        <v>19</v>
      </c>
      <c r="F253" s="231" t="s">
        <v>959</v>
      </c>
      <c r="G253" s="228"/>
      <c r="H253" s="230" t="s">
        <v>19</v>
      </c>
      <c r="I253" s="232"/>
      <c r="J253" s="228"/>
      <c r="K253" s="228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191</v>
      </c>
      <c r="AU253" s="237" t="s">
        <v>81</v>
      </c>
      <c r="AV253" s="13" t="s">
        <v>76</v>
      </c>
      <c r="AW253" s="13" t="s">
        <v>33</v>
      </c>
      <c r="AX253" s="13" t="s">
        <v>71</v>
      </c>
      <c r="AY253" s="237" t="s">
        <v>114</v>
      </c>
    </row>
    <row r="254" s="14" customFormat="1">
      <c r="A254" s="14"/>
      <c r="B254" s="238"/>
      <c r="C254" s="239"/>
      <c r="D254" s="229" t="s">
        <v>191</v>
      </c>
      <c r="E254" s="240" t="s">
        <v>19</v>
      </c>
      <c r="F254" s="241" t="s">
        <v>960</v>
      </c>
      <c r="G254" s="239"/>
      <c r="H254" s="242">
        <v>11.07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191</v>
      </c>
      <c r="AU254" s="248" t="s">
        <v>81</v>
      </c>
      <c r="AV254" s="14" t="s">
        <v>81</v>
      </c>
      <c r="AW254" s="14" t="s">
        <v>33</v>
      </c>
      <c r="AX254" s="14" t="s">
        <v>71</v>
      </c>
      <c r="AY254" s="248" t="s">
        <v>114</v>
      </c>
    </row>
    <row r="255" s="13" customFormat="1">
      <c r="A255" s="13"/>
      <c r="B255" s="227"/>
      <c r="C255" s="228"/>
      <c r="D255" s="229" t="s">
        <v>191</v>
      </c>
      <c r="E255" s="230" t="s">
        <v>19</v>
      </c>
      <c r="F255" s="231" t="s">
        <v>961</v>
      </c>
      <c r="G255" s="228"/>
      <c r="H255" s="230" t="s">
        <v>19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191</v>
      </c>
      <c r="AU255" s="237" t="s">
        <v>81</v>
      </c>
      <c r="AV255" s="13" t="s">
        <v>76</v>
      </c>
      <c r="AW255" s="13" t="s">
        <v>33</v>
      </c>
      <c r="AX255" s="13" t="s">
        <v>71</v>
      </c>
      <c r="AY255" s="237" t="s">
        <v>114</v>
      </c>
    </row>
    <row r="256" s="14" customFormat="1">
      <c r="A256" s="14"/>
      <c r="B256" s="238"/>
      <c r="C256" s="239"/>
      <c r="D256" s="229" t="s">
        <v>191</v>
      </c>
      <c r="E256" s="240" t="s">
        <v>19</v>
      </c>
      <c r="F256" s="241" t="s">
        <v>962</v>
      </c>
      <c r="G256" s="239"/>
      <c r="H256" s="242">
        <v>2.7789999999999999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8" t="s">
        <v>191</v>
      </c>
      <c r="AU256" s="248" t="s">
        <v>81</v>
      </c>
      <c r="AV256" s="14" t="s">
        <v>81</v>
      </c>
      <c r="AW256" s="14" t="s">
        <v>33</v>
      </c>
      <c r="AX256" s="14" t="s">
        <v>71</v>
      </c>
      <c r="AY256" s="248" t="s">
        <v>114</v>
      </c>
    </row>
    <row r="257" s="13" customFormat="1">
      <c r="A257" s="13"/>
      <c r="B257" s="227"/>
      <c r="C257" s="228"/>
      <c r="D257" s="229" t="s">
        <v>191</v>
      </c>
      <c r="E257" s="230" t="s">
        <v>19</v>
      </c>
      <c r="F257" s="231" t="s">
        <v>963</v>
      </c>
      <c r="G257" s="228"/>
      <c r="H257" s="230" t="s">
        <v>19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191</v>
      </c>
      <c r="AU257" s="237" t="s">
        <v>81</v>
      </c>
      <c r="AV257" s="13" t="s">
        <v>76</v>
      </c>
      <c r="AW257" s="13" t="s">
        <v>33</v>
      </c>
      <c r="AX257" s="13" t="s">
        <v>71</v>
      </c>
      <c r="AY257" s="237" t="s">
        <v>114</v>
      </c>
    </row>
    <row r="258" s="14" customFormat="1">
      <c r="A258" s="14"/>
      <c r="B258" s="238"/>
      <c r="C258" s="239"/>
      <c r="D258" s="229" t="s">
        <v>191</v>
      </c>
      <c r="E258" s="240" t="s">
        <v>19</v>
      </c>
      <c r="F258" s="241" t="s">
        <v>964</v>
      </c>
      <c r="G258" s="239"/>
      <c r="H258" s="242">
        <v>0.26300000000000001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8" t="s">
        <v>191</v>
      </c>
      <c r="AU258" s="248" t="s">
        <v>81</v>
      </c>
      <c r="AV258" s="14" t="s">
        <v>81</v>
      </c>
      <c r="AW258" s="14" t="s">
        <v>33</v>
      </c>
      <c r="AX258" s="14" t="s">
        <v>71</v>
      </c>
      <c r="AY258" s="248" t="s">
        <v>114</v>
      </c>
    </row>
    <row r="259" s="15" customFormat="1">
      <c r="A259" s="15"/>
      <c r="B259" s="249"/>
      <c r="C259" s="250"/>
      <c r="D259" s="229" t="s">
        <v>191</v>
      </c>
      <c r="E259" s="251" t="s">
        <v>19</v>
      </c>
      <c r="F259" s="252" t="s">
        <v>196</v>
      </c>
      <c r="G259" s="250"/>
      <c r="H259" s="253">
        <v>14.112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9" t="s">
        <v>191</v>
      </c>
      <c r="AU259" s="259" t="s">
        <v>81</v>
      </c>
      <c r="AV259" s="15" t="s">
        <v>117</v>
      </c>
      <c r="AW259" s="15" t="s">
        <v>33</v>
      </c>
      <c r="AX259" s="15" t="s">
        <v>76</v>
      </c>
      <c r="AY259" s="259" t="s">
        <v>114</v>
      </c>
    </row>
    <row r="260" s="12" customFormat="1" ht="22.8" customHeight="1">
      <c r="A260" s="12"/>
      <c r="B260" s="187"/>
      <c r="C260" s="188"/>
      <c r="D260" s="189" t="s">
        <v>70</v>
      </c>
      <c r="E260" s="201" t="s">
        <v>506</v>
      </c>
      <c r="F260" s="201" t="s">
        <v>507</v>
      </c>
      <c r="G260" s="188"/>
      <c r="H260" s="188"/>
      <c r="I260" s="191"/>
      <c r="J260" s="202">
        <f>BK260</f>
        <v>0</v>
      </c>
      <c r="K260" s="188"/>
      <c r="L260" s="193"/>
      <c r="M260" s="194"/>
      <c r="N260" s="195"/>
      <c r="O260" s="195"/>
      <c r="P260" s="196">
        <f>SUM(P261:P276)</f>
        <v>0</v>
      </c>
      <c r="Q260" s="195"/>
      <c r="R260" s="196">
        <f>SUM(R261:R276)</f>
        <v>0</v>
      </c>
      <c r="S260" s="195"/>
      <c r="T260" s="197">
        <f>SUM(T261:T276)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98" t="s">
        <v>76</v>
      </c>
      <c r="AT260" s="199" t="s">
        <v>70</v>
      </c>
      <c r="AU260" s="199" t="s">
        <v>76</v>
      </c>
      <c r="AY260" s="198" t="s">
        <v>114</v>
      </c>
      <c r="BK260" s="200">
        <f>SUM(BK261:BK276)</f>
        <v>0</v>
      </c>
    </row>
    <row r="261" s="2" customFormat="1" ht="24.15" customHeight="1">
      <c r="A261" s="40"/>
      <c r="B261" s="41"/>
      <c r="C261" s="203" t="s">
        <v>965</v>
      </c>
      <c r="D261" s="203" t="s">
        <v>118</v>
      </c>
      <c r="E261" s="204" t="s">
        <v>966</v>
      </c>
      <c r="F261" s="205" t="s">
        <v>967</v>
      </c>
      <c r="G261" s="206" t="s">
        <v>238</v>
      </c>
      <c r="H261" s="207">
        <v>16.710000000000001</v>
      </c>
      <c r="I261" s="208"/>
      <c r="J261" s="209">
        <f>ROUND(I261*H261,2)</f>
        <v>0</v>
      </c>
      <c r="K261" s="205" t="s">
        <v>122</v>
      </c>
      <c r="L261" s="46"/>
      <c r="M261" s="210" t="s">
        <v>19</v>
      </c>
      <c r="N261" s="211" t="s">
        <v>42</v>
      </c>
      <c r="O261" s="86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4" t="s">
        <v>117</v>
      </c>
      <c r="AT261" s="214" t="s">
        <v>118</v>
      </c>
      <c r="AU261" s="214" t="s">
        <v>81</v>
      </c>
      <c r="AY261" s="19" t="s">
        <v>114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9" t="s">
        <v>76</v>
      </c>
      <c r="BK261" s="215">
        <f>ROUND(I261*H261,2)</f>
        <v>0</v>
      </c>
      <c r="BL261" s="19" t="s">
        <v>117</v>
      </c>
      <c r="BM261" s="214" t="s">
        <v>968</v>
      </c>
    </row>
    <row r="262" s="2" customFormat="1">
      <c r="A262" s="40"/>
      <c r="B262" s="41"/>
      <c r="C262" s="42"/>
      <c r="D262" s="216" t="s">
        <v>125</v>
      </c>
      <c r="E262" s="42"/>
      <c r="F262" s="217" t="s">
        <v>969</v>
      </c>
      <c r="G262" s="42"/>
      <c r="H262" s="42"/>
      <c r="I262" s="218"/>
      <c r="J262" s="42"/>
      <c r="K262" s="42"/>
      <c r="L262" s="46"/>
      <c r="M262" s="219"/>
      <c r="N262" s="220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125</v>
      </c>
      <c r="AU262" s="19" t="s">
        <v>81</v>
      </c>
    </row>
    <row r="263" s="14" customFormat="1">
      <c r="A263" s="14"/>
      <c r="B263" s="238"/>
      <c r="C263" s="239"/>
      <c r="D263" s="229" t="s">
        <v>191</v>
      </c>
      <c r="E263" s="240" t="s">
        <v>19</v>
      </c>
      <c r="F263" s="241" t="s">
        <v>970</v>
      </c>
      <c r="G263" s="239"/>
      <c r="H263" s="242">
        <v>16.710000000000001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191</v>
      </c>
      <c r="AU263" s="248" t="s">
        <v>81</v>
      </c>
      <c r="AV263" s="14" t="s">
        <v>81</v>
      </c>
      <c r="AW263" s="14" t="s">
        <v>33</v>
      </c>
      <c r="AX263" s="14" t="s">
        <v>76</v>
      </c>
      <c r="AY263" s="248" t="s">
        <v>114</v>
      </c>
    </row>
    <row r="264" s="2" customFormat="1" ht="24.15" customHeight="1">
      <c r="A264" s="40"/>
      <c r="B264" s="41"/>
      <c r="C264" s="203" t="s">
        <v>971</v>
      </c>
      <c r="D264" s="203" t="s">
        <v>118</v>
      </c>
      <c r="E264" s="204" t="s">
        <v>972</v>
      </c>
      <c r="F264" s="205" t="s">
        <v>973</v>
      </c>
      <c r="G264" s="206" t="s">
        <v>238</v>
      </c>
      <c r="H264" s="207">
        <v>200.52000000000001</v>
      </c>
      <c r="I264" s="208"/>
      <c r="J264" s="209">
        <f>ROUND(I264*H264,2)</f>
        <v>0</v>
      </c>
      <c r="K264" s="205" t="s">
        <v>122</v>
      </c>
      <c r="L264" s="46"/>
      <c r="M264" s="210" t="s">
        <v>19</v>
      </c>
      <c r="N264" s="211" t="s">
        <v>42</v>
      </c>
      <c r="O264" s="86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4" t="s">
        <v>117</v>
      </c>
      <c r="AT264" s="214" t="s">
        <v>118</v>
      </c>
      <c r="AU264" s="214" t="s">
        <v>81</v>
      </c>
      <c r="AY264" s="19" t="s">
        <v>114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9" t="s">
        <v>76</v>
      </c>
      <c r="BK264" s="215">
        <f>ROUND(I264*H264,2)</f>
        <v>0</v>
      </c>
      <c r="BL264" s="19" t="s">
        <v>117</v>
      </c>
      <c r="BM264" s="214" t="s">
        <v>974</v>
      </c>
    </row>
    <row r="265" s="2" customFormat="1">
      <c r="A265" s="40"/>
      <c r="B265" s="41"/>
      <c r="C265" s="42"/>
      <c r="D265" s="216" t="s">
        <v>125</v>
      </c>
      <c r="E265" s="42"/>
      <c r="F265" s="217" t="s">
        <v>975</v>
      </c>
      <c r="G265" s="42"/>
      <c r="H265" s="42"/>
      <c r="I265" s="218"/>
      <c r="J265" s="42"/>
      <c r="K265" s="42"/>
      <c r="L265" s="46"/>
      <c r="M265" s="219"/>
      <c r="N265" s="220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125</v>
      </c>
      <c r="AU265" s="19" t="s">
        <v>81</v>
      </c>
    </row>
    <row r="266" s="14" customFormat="1">
      <c r="A266" s="14"/>
      <c r="B266" s="238"/>
      <c r="C266" s="239"/>
      <c r="D266" s="229" t="s">
        <v>191</v>
      </c>
      <c r="E266" s="240" t="s">
        <v>19</v>
      </c>
      <c r="F266" s="241" t="s">
        <v>970</v>
      </c>
      <c r="G266" s="239"/>
      <c r="H266" s="242">
        <v>16.710000000000001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191</v>
      </c>
      <c r="AU266" s="248" t="s">
        <v>81</v>
      </c>
      <c r="AV266" s="14" t="s">
        <v>81</v>
      </c>
      <c r="AW266" s="14" t="s">
        <v>33</v>
      </c>
      <c r="AX266" s="14" t="s">
        <v>76</v>
      </c>
      <c r="AY266" s="248" t="s">
        <v>114</v>
      </c>
    </row>
    <row r="267" s="14" customFormat="1">
      <c r="A267" s="14"/>
      <c r="B267" s="238"/>
      <c r="C267" s="239"/>
      <c r="D267" s="229" t="s">
        <v>191</v>
      </c>
      <c r="E267" s="239"/>
      <c r="F267" s="241" t="s">
        <v>976</v>
      </c>
      <c r="G267" s="239"/>
      <c r="H267" s="242">
        <v>200.52000000000001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191</v>
      </c>
      <c r="AU267" s="248" t="s">
        <v>81</v>
      </c>
      <c r="AV267" s="14" t="s">
        <v>81</v>
      </c>
      <c r="AW267" s="14" t="s">
        <v>4</v>
      </c>
      <c r="AX267" s="14" t="s">
        <v>76</v>
      </c>
      <c r="AY267" s="248" t="s">
        <v>114</v>
      </c>
    </row>
    <row r="268" s="2" customFormat="1" ht="24.15" customHeight="1">
      <c r="A268" s="40"/>
      <c r="B268" s="41"/>
      <c r="C268" s="203" t="s">
        <v>332</v>
      </c>
      <c r="D268" s="203" t="s">
        <v>118</v>
      </c>
      <c r="E268" s="204" t="s">
        <v>977</v>
      </c>
      <c r="F268" s="205" t="s">
        <v>978</v>
      </c>
      <c r="G268" s="206" t="s">
        <v>238</v>
      </c>
      <c r="H268" s="207">
        <v>34.338999999999999</v>
      </c>
      <c r="I268" s="208"/>
      <c r="J268" s="209">
        <f>ROUND(I268*H268,2)</f>
        <v>0</v>
      </c>
      <c r="K268" s="205" t="s">
        <v>122</v>
      </c>
      <c r="L268" s="46"/>
      <c r="M268" s="210" t="s">
        <v>19</v>
      </c>
      <c r="N268" s="211" t="s">
        <v>42</v>
      </c>
      <c r="O268" s="86"/>
      <c r="P268" s="212">
        <f>O268*H268</f>
        <v>0</v>
      </c>
      <c r="Q268" s="212">
        <v>0</v>
      </c>
      <c r="R268" s="212">
        <f>Q268*H268</f>
        <v>0</v>
      </c>
      <c r="S268" s="212">
        <v>0</v>
      </c>
      <c r="T268" s="213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4" t="s">
        <v>117</v>
      </c>
      <c r="AT268" s="214" t="s">
        <v>118</v>
      </c>
      <c r="AU268" s="214" t="s">
        <v>81</v>
      </c>
      <c r="AY268" s="19" t="s">
        <v>114</v>
      </c>
      <c r="BE268" s="215">
        <f>IF(N268="základní",J268,0)</f>
        <v>0</v>
      </c>
      <c r="BF268" s="215">
        <f>IF(N268="snížená",J268,0)</f>
        <v>0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9" t="s">
        <v>76</v>
      </c>
      <c r="BK268" s="215">
        <f>ROUND(I268*H268,2)</f>
        <v>0</v>
      </c>
      <c r="BL268" s="19" t="s">
        <v>117</v>
      </c>
      <c r="BM268" s="214" t="s">
        <v>979</v>
      </c>
    </row>
    <row r="269" s="2" customFormat="1">
      <c r="A269" s="40"/>
      <c r="B269" s="41"/>
      <c r="C269" s="42"/>
      <c r="D269" s="216" t="s">
        <v>125</v>
      </c>
      <c r="E269" s="42"/>
      <c r="F269" s="217" t="s">
        <v>980</v>
      </c>
      <c r="G269" s="42"/>
      <c r="H269" s="42"/>
      <c r="I269" s="218"/>
      <c r="J269" s="42"/>
      <c r="K269" s="42"/>
      <c r="L269" s="46"/>
      <c r="M269" s="219"/>
      <c r="N269" s="220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125</v>
      </c>
      <c r="AU269" s="19" t="s">
        <v>81</v>
      </c>
    </row>
    <row r="270" s="2" customFormat="1" ht="21.75" customHeight="1">
      <c r="A270" s="40"/>
      <c r="B270" s="41"/>
      <c r="C270" s="203" t="s">
        <v>337</v>
      </c>
      <c r="D270" s="203" t="s">
        <v>118</v>
      </c>
      <c r="E270" s="204" t="s">
        <v>981</v>
      </c>
      <c r="F270" s="205" t="s">
        <v>982</v>
      </c>
      <c r="G270" s="206" t="s">
        <v>238</v>
      </c>
      <c r="H270" s="207">
        <v>34.338999999999999</v>
      </c>
      <c r="I270" s="208"/>
      <c r="J270" s="209">
        <f>ROUND(I270*H270,2)</f>
        <v>0</v>
      </c>
      <c r="K270" s="205" t="s">
        <v>122</v>
      </c>
      <c r="L270" s="46"/>
      <c r="M270" s="210" t="s">
        <v>19</v>
      </c>
      <c r="N270" s="211" t="s">
        <v>42</v>
      </c>
      <c r="O270" s="86"/>
      <c r="P270" s="212">
        <f>O270*H270</f>
        <v>0</v>
      </c>
      <c r="Q270" s="212">
        <v>0</v>
      </c>
      <c r="R270" s="212">
        <f>Q270*H270</f>
        <v>0</v>
      </c>
      <c r="S270" s="212">
        <v>0</v>
      </c>
      <c r="T270" s="213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4" t="s">
        <v>117</v>
      </c>
      <c r="AT270" s="214" t="s">
        <v>118</v>
      </c>
      <c r="AU270" s="214" t="s">
        <v>81</v>
      </c>
      <c r="AY270" s="19" t="s">
        <v>114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19" t="s">
        <v>76</v>
      </c>
      <c r="BK270" s="215">
        <f>ROUND(I270*H270,2)</f>
        <v>0</v>
      </c>
      <c r="BL270" s="19" t="s">
        <v>117</v>
      </c>
      <c r="BM270" s="214" t="s">
        <v>983</v>
      </c>
    </row>
    <row r="271" s="2" customFormat="1">
      <c r="A271" s="40"/>
      <c r="B271" s="41"/>
      <c r="C271" s="42"/>
      <c r="D271" s="216" t="s">
        <v>125</v>
      </c>
      <c r="E271" s="42"/>
      <c r="F271" s="217" t="s">
        <v>984</v>
      </c>
      <c r="G271" s="42"/>
      <c r="H271" s="42"/>
      <c r="I271" s="218"/>
      <c r="J271" s="42"/>
      <c r="K271" s="42"/>
      <c r="L271" s="46"/>
      <c r="M271" s="219"/>
      <c r="N271" s="220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125</v>
      </c>
      <c r="AU271" s="19" t="s">
        <v>81</v>
      </c>
    </row>
    <row r="272" s="2" customFormat="1" ht="24.15" customHeight="1">
      <c r="A272" s="40"/>
      <c r="B272" s="41"/>
      <c r="C272" s="203" t="s">
        <v>343</v>
      </c>
      <c r="D272" s="203" t="s">
        <v>118</v>
      </c>
      <c r="E272" s="204" t="s">
        <v>985</v>
      </c>
      <c r="F272" s="205" t="s">
        <v>986</v>
      </c>
      <c r="G272" s="206" t="s">
        <v>238</v>
      </c>
      <c r="H272" s="207">
        <v>412.06799999999998</v>
      </c>
      <c r="I272" s="208"/>
      <c r="J272" s="209">
        <f>ROUND(I272*H272,2)</f>
        <v>0</v>
      </c>
      <c r="K272" s="205" t="s">
        <v>122</v>
      </c>
      <c r="L272" s="46"/>
      <c r="M272" s="210" t="s">
        <v>19</v>
      </c>
      <c r="N272" s="211" t="s">
        <v>42</v>
      </c>
      <c r="O272" s="86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4" t="s">
        <v>117</v>
      </c>
      <c r="AT272" s="214" t="s">
        <v>118</v>
      </c>
      <c r="AU272" s="214" t="s">
        <v>81</v>
      </c>
      <c r="AY272" s="19" t="s">
        <v>114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9" t="s">
        <v>76</v>
      </c>
      <c r="BK272" s="215">
        <f>ROUND(I272*H272,2)</f>
        <v>0</v>
      </c>
      <c r="BL272" s="19" t="s">
        <v>117</v>
      </c>
      <c r="BM272" s="214" t="s">
        <v>987</v>
      </c>
    </row>
    <row r="273" s="2" customFormat="1">
      <c r="A273" s="40"/>
      <c r="B273" s="41"/>
      <c r="C273" s="42"/>
      <c r="D273" s="216" t="s">
        <v>125</v>
      </c>
      <c r="E273" s="42"/>
      <c r="F273" s="217" t="s">
        <v>988</v>
      </c>
      <c r="G273" s="42"/>
      <c r="H273" s="42"/>
      <c r="I273" s="218"/>
      <c r="J273" s="42"/>
      <c r="K273" s="42"/>
      <c r="L273" s="46"/>
      <c r="M273" s="219"/>
      <c r="N273" s="220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125</v>
      </c>
      <c r="AU273" s="19" t="s">
        <v>81</v>
      </c>
    </row>
    <row r="274" s="14" customFormat="1">
      <c r="A274" s="14"/>
      <c r="B274" s="238"/>
      <c r="C274" s="239"/>
      <c r="D274" s="229" t="s">
        <v>191</v>
      </c>
      <c r="E274" s="239"/>
      <c r="F274" s="241" t="s">
        <v>989</v>
      </c>
      <c r="G274" s="239"/>
      <c r="H274" s="242">
        <v>412.06799999999998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8" t="s">
        <v>191</v>
      </c>
      <c r="AU274" s="248" t="s">
        <v>81</v>
      </c>
      <c r="AV274" s="14" t="s">
        <v>81</v>
      </c>
      <c r="AW274" s="14" t="s">
        <v>4</v>
      </c>
      <c r="AX274" s="14" t="s">
        <v>76</v>
      </c>
      <c r="AY274" s="248" t="s">
        <v>114</v>
      </c>
    </row>
    <row r="275" s="2" customFormat="1" ht="24.15" customHeight="1">
      <c r="A275" s="40"/>
      <c r="B275" s="41"/>
      <c r="C275" s="203" t="s">
        <v>349</v>
      </c>
      <c r="D275" s="203" t="s">
        <v>118</v>
      </c>
      <c r="E275" s="204" t="s">
        <v>990</v>
      </c>
      <c r="F275" s="205" t="s">
        <v>991</v>
      </c>
      <c r="G275" s="206" t="s">
        <v>238</v>
      </c>
      <c r="H275" s="207">
        <v>34.338999999999999</v>
      </c>
      <c r="I275" s="208"/>
      <c r="J275" s="209">
        <f>ROUND(I275*H275,2)</f>
        <v>0</v>
      </c>
      <c r="K275" s="205" t="s">
        <v>122</v>
      </c>
      <c r="L275" s="46"/>
      <c r="M275" s="210" t="s">
        <v>19</v>
      </c>
      <c r="N275" s="211" t="s">
        <v>42</v>
      </c>
      <c r="O275" s="86"/>
      <c r="P275" s="212">
        <f>O275*H275</f>
        <v>0</v>
      </c>
      <c r="Q275" s="212">
        <v>0</v>
      </c>
      <c r="R275" s="212">
        <f>Q275*H275</f>
        <v>0</v>
      </c>
      <c r="S275" s="212">
        <v>0</v>
      </c>
      <c r="T275" s="213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4" t="s">
        <v>117</v>
      </c>
      <c r="AT275" s="214" t="s">
        <v>118</v>
      </c>
      <c r="AU275" s="214" t="s">
        <v>81</v>
      </c>
      <c r="AY275" s="19" t="s">
        <v>114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9" t="s">
        <v>76</v>
      </c>
      <c r="BK275" s="215">
        <f>ROUND(I275*H275,2)</f>
        <v>0</v>
      </c>
      <c r="BL275" s="19" t="s">
        <v>117</v>
      </c>
      <c r="BM275" s="214" t="s">
        <v>992</v>
      </c>
    </row>
    <row r="276" s="2" customFormat="1">
      <c r="A276" s="40"/>
      <c r="B276" s="41"/>
      <c r="C276" s="42"/>
      <c r="D276" s="216" t="s">
        <v>125</v>
      </c>
      <c r="E276" s="42"/>
      <c r="F276" s="217" t="s">
        <v>993</v>
      </c>
      <c r="G276" s="42"/>
      <c r="H276" s="42"/>
      <c r="I276" s="218"/>
      <c r="J276" s="42"/>
      <c r="K276" s="42"/>
      <c r="L276" s="46"/>
      <c r="M276" s="219"/>
      <c r="N276" s="220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125</v>
      </c>
      <c r="AU276" s="19" t="s">
        <v>81</v>
      </c>
    </row>
    <row r="277" s="12" customFormat="1" ht="25.92" customHeight="1">
      <c r="A277" s="12"/>
      <c r="B277" s="187"/>
      <c r="C277" s="188"/>
      <c r="D277" s="189" t="s">
        <v>70</v>
      </c>
      <c r="E277" s="190" t="s">
        <v>535</v>
      </c>
      <c r="F277" s="190" t="s">
        <v>536</v>
      </c>
      <c r="G277" s="188"/>
      <c r="H277" s="188"/>
      <c r="I277" s="191"/>
      <c r="J277" s="192">
        <f>BK277</f>
        <v>0</v>
      </c>
      <c r="K277" s="188"/>
      <c r="L277" s="193"/>
      <c r="M277" s="194"/>
      <c r="N277" s="195"/>
      <c r="O277" s="195"/>
      <c r="P277" s="196">
        <f>P278+P282+P286+P303+P308+P312+P348+P355+P371+P378+P388+P410+P432</f>
        <v>0</v>
      </c>
      <c r="Q277" s="195"/>
      <c r="R277" s="196">
        <f>R278+R282+R286+R303+R308+R312+R348+R355+R371+R378+R388+R410+R432</f>
        <v>2.0960785099999999</v>
      </c>
      <c r="S277" s="195"/>
      <c r="T277" s="197">
        <f>T278+T282+T286+T303+T308+T312+T348+T355+T371+T378+T388+T410+T432</f>
        <v>0.055252499999999996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98" t="s">
        <v>81</v>
      </c>
      <c r="AT277" s="199" t="s">
        <v>70</v>
      </c>
      <c r="AU277" s="199" t="s">
        <v>71</v>
      </c>
      <c r="AY277" s="198" t="s">
        <v>114</v>
      </c>
      <c r="BK277" s="200">
        <f>BK278+BK282+BK286+BK303+BK308+BK312+BK348+BK355+BK371+BK378+BK388+BK410+BK432</f>
        <v>0</v>
      </c>
    </row>
    <row r="278" s="12" customFormat="1" ht="22.8" customHeight="1">
      <c r="A278" s="12"/>
      <c r="B278" s="187"/>
      <c r="C278" s="188"/>
      <c r="D278" s="189" t="s">
        <v>70</v>
      </c>
      <c r="E278" s="201" t="s">
        <v>537</v>
      </c>
      <c r="F278" s="201" t="s">
        <v>538</v>
      </c>
      <c r="G278" s="188"/>
      <c r="H278" s="188"/>
      <c r="I278" s="191"/>
      <c r="J278" s="202">
        <f>BK278</f>
        <v>0</v>
      </c>
      <c r="K278" s="188"/>
      <c r="L278" s="193"/>
      <c r="M278" s="194"/>
      <c r="N278" s="195"/>
      <c r="O278" s="195"/>
      <c r="P278" s="196">
        <f>SUM(P279:P281)</f>
        <v>0</v>
      </c>
      <c r="Q278" s="195"/>
      <c r="R278" s="196">
        <f>SUM(R279:R281)</f>
        <v>0.00058</v>
      </c>
      <c r="S278" s="195"/>
      <c r="T278" s="197">
        <f>SUM(T279:T281)</f>
        <v>0.00042000000000000002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98" t="s">
        <v>81</v>
      </c>
      <c r="AT278" s="199" t="s">
        <v>70</v>
      </c>
      <c r="AU278" s="199" t="s">
        <v>76</v>
      </c>
      <c r="AY278" s="198" t="s">
        <v>114</v>
      </c>
      <c r="BK278" s="200">
        <f>SUM(BK279:BK281)</f>
        <v>0</v>
      </c>
    </row>
    <row r="279" s="2" customFormat="1" ht="16.5" customHeight="1">
      <c r="A279" s="40"/>
      <c r="B279" s="41"/>
      <c r="C279" s="203" t="s">
        <v>353</v>
      </c>
      <c r="D279" s="203" t="s">
        <v>118</v>
      </c>
      <c r="E279" s="204" t="s">
        <v>994</v>
      </c>
      <c r="F279" s="205" t="s">
        <v>995</v>
      </c>
      <c r="G279" s="206" t="s">
        <v>174</v>
      </c>
      <c r="H279" s="207">
        <v>1</v>
      </c>
      <c r="I279" s="208"/>
      <c r="J279" s="209">
        <f>ROUND(I279*H279,2)</f>
        <v>0</v>
      </c>
      <c r="K279" s="205" t="s">
        <v>19</v>
      </c>
      <c r="L279" s="46"/>
      <c r="M279" s="210" t="s">
        <v>19</v>
      </c>
      <c r="N279" s="211" t="s">
        <v>42</v>
      </c>
      <c r="O279" s="86"/>
      <c r="P279" s="212">
        <f>O279*H279</f>
        <v>0</v>
      </c>
      <c r="Q279" s="212">
        <v>0.00058</v>
      </c>
      <c r="R279" s="212">
        <f>Q279*H279</f>
        <v>0.00058</v>
      </c>
      <c r="S279" s="212">
        <v>0.00042000000000000002</v>
      </c>
      <c r="T279" s="213">
        <f>S279*H279</f>
        <v>0.00042000000000000002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4" t="s">
        <v>265</v>
      </c>
      <c r="AT279" s="214" t="s">
        <v>118</v>
      </c>
      <c r="AU279" s="214" t="s">
        <v>81</v>
      </c>
      <c r="AY279" s="19" t="s">
        <v>114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9" t="s">
        <v>76</v>
      </c>
      <c r="BK279" s="215">
        <f>ROUND(I279*H279,2)</f>
        <v>0</v>
      </c>
      <c r="BL279" s="19" t="s">
        <v>265</v>
      </c>
      <c r="BM279" s="214" t="s">
        <v>996</v>
      </c>
    </row>
    <row r="280" s="2" customFormat="1" ht="24.15" customHeight="1">
      <c r="A280" s="40"/>
      <c r="B280" s="41"/>
      <c r="C280" s="203" t="s">
        <v>997</v>
      </c>
      <c r="D280" s="203" t="s">
        <v>118</v>
      </c>
      <c r="E280" s="204" t="s">
        <v>998</v>
      </c>
      <c r="F280" s="205" t="s">
        <v>999</v>
      </c>
      <c r="G280" s="206" t="s">
        <v>238</v>
      </c>
      <c r="H280" s="207">
        <v>0.001</v>
      </c>
      <c r="I280" s="208"/>
      <c r="J280" s="209">
        <f>ROUND(I280*H280,2)</f>
        <v>0</v>
      </c>
      <c r="K280" s="205" t="s">
        <v>122</v>
      </c>
      <c r="L280" s="46"/>
      <c r="M280" s="210" t="s">
        <v>19</v>
      </c>
      <c r="N280" s="211" t="s">
        <v>42</v>
      </c>
      <c r="O280" s="86"/>
      <c r="P280" s="212">
        <f>O280*H280</f>
        <v>0</v>
      </c>
      <c r="Q280" s="212">
        <v>0</v>
      </c>
      <c r="R280" s="212">
        <f>Q280*H280</f>
        <v>0</v>
      </c>
      <c r="S280" s="212">
        <v>0</v>
      </c>
      <c r="T280" s="213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4" t="s">
        <v>265</v>
      </c>
      <c r="AT280" s="214" t="s">
        <v>118</v>
      </c>
      <c r="AU280" s="214" t="s">
        <v>81</v>
      </c>
      <c r="AY280" s="19" t="s">
        <v>114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9" t="s">
        <v>76</v>
      </c>
      <c r="BK280" s="215">
        <f>ROUND(I280*H280,2)</f>
        <v>0</v>
      </c>
      <c r="BL280" s="19" t="s">
        <v>265</v>
      </c>
      <c r="BM280" s="214" t="s">
        <v>1000</v>
      </c>
    </row>
    <row r="281" s="2" customFormat="1">
      <c r="A281" s="40"/>
      <c r="B281" s="41"/>
      <c r="C281" s="42"/>
      <c r="D281" s="216" t="s">
        <v>125</v>
      </c>
      <c r="E281" s="42"/>
      <c r="F281" s="217" t="s">
        <v>1001</v>
      </c>
      <c r="G281" s="42"/>
      <c r="H281" s="42"/>
      <c r="I281" s="218"/>
      <c r="J281" s="42"/>
      <c r="K281" s="42"/>
      <c r="L281" s="46"/>
      <c r="M281" s="219"/>
      <c r="N281" s="220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125</v>
      </c>
      <c r="AU281" s="19" t="s">
        <v>81</v>
      </c>
    </row>
    <row r="282" s="12" customFormat="1" ht="22.8" customHeight="1">
      <c r="A282" s="12"/>
      <c r="B282" s="187"/>
      <c r="C282" s="188"/>
      <c r="D282" s="189" t="s">
        <v>70</v>
      </c>
      <c r="E282" s="201" t="s">
        <v>543</v>
      </c>
      <c r="F282" s="201" t="s">
        <v>544</v>
      </c>
      <c r="G282" s="188"/>
      <c r="H282" s="188"/>
      <c r="I282" s="191"/>
      <c r="J282" s="202">
        <f>BK282</f>
        <v>0</v>
      </c>
      <c r="K282" s="188"/>
      <c r="L282" s="193"/>
      <c r="M282" s="194"/>
      <c r="N282" s="195"/>
      <c r="O282" s="195"/>
      <c r="P282" s="196">
        <f>SUM(P283:P285)</f>
        <v>0</v>
      </c>
      <c r="Q282" s="195"/>
      <c r="R282" s="196">
        <f>SUM(R283:R285)</f>
        <v>0.049369999999999997</v>
      </c>
      <c r="S282" s="195"/>
      <c r="T282" s="197">
        <f>SUM(T283:T285)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98" t="s">
        <v>81</v>
      </c>
      <c r="AT282" s="199" t="s">
        <v>70</v>
      </c>
      <c r="AU282" s="199" t="s">
        <v>76</v>
      </c>
      <c r="AY282" s="198" t="s">
        <v>114</v>
      </c>
      <c r="BK282" s="200">
        <f>SUM(BK283:BK285)</f>
        <v>0</v>
      </c>
    </row>
    <row r="283" s="2" customFormat="1" ht="16.5" customHeight="1">
      <c r="A283" s="40"/>
      <c r="B283" s="41"/>
      <c r="C283" s="203" t="s">
        <v>367</v>
      </c>
      <c r="D283" s="203" t="s">
        <v>118</v>
      </c>
      <c r="E283" s="204" t="s">
        <v>1002</v>
      </c>
      <c r="F283" s="205" t="s">
        <v>1003</v>
      </c>
      <c r="G283" s="206" t="s">
        <v>174</v>
      </c>
      <c r="H283" s="207">
        <v>1</v>
      </c>
      <c r="I283" s="208"/>
      <c r="J283" s="209">
        <f>ROUND(I283*H283,2)</f>
        <v>0</v>
      </c>
      <c r="K283" s="205" t="s">
        <v>19</v>
      </c>
      <c r="L283" s="46"/>
      <c r="M283" s="210" t="s">
        <v>19</v>
      </c>
      <c r="N283" s="211" t="s">
        <v>42</v>
      </c>
      <c r="O283" s="86"/>
      <c r="P283" s="212">
        <f>O283*H283</f>
        <v>0</v>
      </c>
      <c r="Q283" s="212">
        <v>0.049369999999999997</v>
      </c>
      <c r="R283" s="212">
        <f>Q283*H283</f>
        <v>0.049369999999999997</v>
      </c>
      <c r="S283" s="212">
        <v>0</v>
      </c>
      <c r="T283" s="213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4" t="s">
        <v>265</v>
      </c>
      <c r="AT283" s="214" t="s">
        <v>118</v>
      </c>
      <c r="AU283" s="214" t="s">
        <v>81</v>
      </c>
      <c r="AY283" s="19" t="s">
        <v>114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9" t="s">
        <v>76</v>
      </c>
      <c r="BK283" s="215">
        <f>ROUND(I283*H283,2)</f>
        <v>0</v>
      </c>
      <c r="BL283" s="19" t="s">
        <v>265</v>
      </c>
      <c r="BM283" s="214" t="s">
        <v>1004</v>
      </c>
    </row>
    <row r="284" s="2" customFormat="1" ht="24.15" customHeight="1">
      <c r="A284" s="40"/>
      <c r="B284" s="41"/>
      <c r="C284" s="203" t="s">
        <v>1005</v>
      </c>
      <c r="D284" s="203" t="s">
        <v>118</v>
      </c>
      <c r="E284" s="204" t="s">
        <v>1006</v>
      </c>
      <c r="F284" s="205" t="s">
        <v>1007</v>
      </c>
      <c r="G284" s="206" t="s">
        <v>238</v>
      </c>
      <c r="H284" s="207">
        <v>0.049000000000000002</v>
      </c>
      <c r="I284" s="208"/>
      <c r="J284" s="209">
        <f>ROUND(I284*H284,2)</f>
        <v>0</v>
      </c>
      <c r="K284" s="205" t="s">
        <v>122</v>
      </c>
      <c r="L284" s="46"/>
      <c r="M284" s="210" t="s">
        <v>19</v>
      </c>
      <c r="N284" s="211" t="s">
        <v>42</v>
      </c>
      <c r="O284" s="86"/>
      <c r="P284" s="212">
        <f>O284*H284</f>
        <v>0</v>
      </c>
      <c r="Q284" s="212">
        <v>0</v>
      </c>
      <c r="R284" s="212">
        <f>Q284*H284</f>
        <v>0</v>
      </c>
      <c r="S284" s="212">
        <v>0</v>
      </c>
      <c r="T284" s="213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4" t="s">
        <v>265</v>
      </c>
      <c r="AT284" s="214" t="s">
        <v>118</v>
      </c>
      <c r="AU284" s="214" t="s">
        <v>81</v>
      </c>
      <c r="AY284" s="19" t="s">
        <v>114</v>
      </c>
      <c r="BE284" s="215">
        <f>IF(N284="základní",J284,0)</f>
        <v>0</v>
      </c>
      <c r="BF284" s="215">
        <f>IF(N284="snížená",J284,0)</f>
        <v>0</v>
      </c>
      <c r="BG284" s="215">
        <f>IF(N284="zákl. přenesená",J284,0)</f>
        <v>0</v>
      </c>
      <c r="BH284" s="215">
        <f>IF(N284="sníž. přenesená",J284,0)</f>
        <v>0</v>
      </c>
      <c r="BI284" s="215">
        <f>IF(N284="nulová",J284,0)</f>
        <v>0</v>
      </c>
      <c r="BJ284" s="19" t="s">
        <v>76</v>
      </c>
      <c r="BK284" s="215">
        <f>ROUND(I284*H284,2)</f>
        <v>0</v>
      </c>
      <c r="BL284" s="19" t="s">
        <v>265</v>
      </c>
      <c r="BM284" s="214" t="s">
        <v>1008</v>
      </c>
    </row>
    <row r="285" s="2" customFormat="1">
      <c r="A285" s="40"/>
      <c r="B285" s="41"/>
      <c r="C285" s="42"/>
      <c r="D285" s="216" t="s">
        <v>125</v>
      </c>
      <c r="E285" s="42"/>
      <c r="F285" s="217" t="s">
        <v>1009</v>
      </c>
      <c r="G285" s="42"/>
      <c r="H285" s="42"/>
      <c r="I285" s="218"/>
      <c r="J285" s="42"/>
      <c r="K285" s="42"/>
      <c r="L285" s="46"/>
      <c r="M285" s="219"/>
      <c r="N285" s="220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125</v>
      </c>
      <c r="AU285" s="19" t="s">
        <v>81</v>
      </c>
    </row>
    <row r="286" s="12" customFormat="1" ht="22.8" customHeight="1">
      <c r="A286" s="12"/>
      <c r="B286" s="187"/>
      <c r="C286" s="188"/>
      <c r="D286" s="189" t="s">
        <v>70</v>
      </c>
      <c r="E286" s="201" t="s">
        <v>1010</v>
      </c>
      <c r="F286" s="201" t="s">
        <v>1011</v>
      </c>
      <c r="G286" s="188"/>
      <c r="H286" s="188"/>
      <c r="I286" s="191"/>
      <c r="J286" s="202">
        <f>BK286</f>
        <v>0</v>
      </c>
      <c r="K286" s="188"/>
      <c r="L286" s="193"/>
      <c r="M286" s="194"/>
      <c r="N286" s="195"/>
      <c r="O286" s="195"/>
      <c r="P286" s="196">
        <f>SUM(P287:P302)</f>
        <v>0</v>
      </c>
      <c r="Q286" s="195"/>
      <c r="R286" s="196">
        <f>SUM(R287:R302)</f>
        <v>0.049539999999999994</v>
      </c>
      <c r="S286" s="195"/>
      <c r="T286" s="197">
        <f>SUM(T287:T302)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8" t="s">
        <v>81</v>
      </c>
      <c r="AT286" s="199" t="s">
        <v>70</v>
      </c>
      <c r="AU286" s="199" t="s">
        <v>76</v>
      </c>
      <c r="AY286" s="198" t="s">
        <v>114</v>
      </c>
      <c r="BK286" s="200">
        <f>SUM(BK287:BK302)</f>
        <v>0</v>
      </c>
    </row>
    <row r="287" s="2" customFormat="1" ht="24.15" customHeight="1">
      <c r="A287" s="40"/>
      <c r="B287" s="41"/>
      <c r="C287" s="203" t="s">
        <v>375</v>
      </c>
      <c r="D287" s="203" t="s">
        <v>118</v>
      </c>
      <c r="E287" s="204" t="s">
        <v>1012</v>
      </c>
      <c r="F287" s="205" t="s">
        <v>1013</v>
      </c>
      <c r="G287" s="206" t="s">
        <v>1014</v>
      </c>
      <c r="H287" s="207">
        <v>1</v>
      </c>
      <c r="I287" s="208"/>
      <c r="J287" s="209">
        <f>ROUND(I287*H287,2)</f>
        <v>0</v>
      </c>
      <c r="K287" s="205" t="s">
        <v>122</v>
      </c>
      <c r="L287" s="46"/>
      <c r="M287" s="210" t="s">
        <v>19</v>
      </c>
      <c r="N287" s="211" t="s">
        <v>42</v>
      </c>
      <c r="O287" s="86"/>
      <c r="P287" s="212">
        <f>O287*H287</f>
        <v>0</v>
      </c>
      <c r="Q287" s="212">
        <v>0.025489999999999999</v>
      </c>
      <c r="R287" s="212">
        <f>Q287*H287</f>
        <v>0.025489999999999999</v>
      </c>
      <c r="S287" s="212">
        <v>0</v>
      </c>
      <c r="T287" s="213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4" t="s">
        <v>265</v>
      </c>
      <c r="AT287" s="214" t="s">
        <v>118</v>
      </c>
      <c r="AU287" s="214" t="s">
        <v>81</v>
      </c>
      <c r="AY287" s="19" t="s">
        <v>114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9" t="s">
        <v>76</v>
      </c>
      <c r="BK287" s="215">
        <f>ROUND(I287*H287,2)</f>
        <v>0</v>
      </c>
      <c r="BL287" s="19" t="s">
        <v>265</v>
      </c>
      <c r="BM287" s="214" t="s">
        <v>1015</v>
      </c>
    </row>
    <row r="288" s="2" customFormat="1">
      <c r="A288" s="40"/>
      <c r="B288" s="41"/>
      <c r="C288" s="42"/>
      <c r="D288" s="216" t="s">
        <v>125</v>
      </c>
      <c r="E288" s="42"/>
      <c r="F288" s="217" t="s">
        <v>1016</v>
      </c>
      <c r="G288" s="42"/>
      <c r="H288" s="42"/>
      <c r="I288" s="218"/>
      <c r="J288" s="42"/>
      <c r="K288" s="42"/>
      <c r="L288" s="46"/>
      <c r="M288" s="219"/>
      <c r="N288" s="220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125</v>
      </c>
      <c r="AU288" s="19" t="s">
        <v>81</v>
      </c>
    </row>
    <row r="289" s="2" customFormat="1" ht="24.15" customHeight="1">
      <c r="A289" s="40"/>
      <c r="B289" s="41"/>
      <c r="C289" s="203" t="s">
        <v>380</v>
      </c>
      <c r="D289" s="203" t="s">
        <v>118</v>
      </c>
      <c r="E289" s="204" t="s">
        <v>1017</v>
      </c>
      <c r="F289" s="205" t="s">
        <v>1018</v>
      </c>
      <c r="G289" s="206" t="s">
        <v>1014</v>
      </c>
      <c r="H289" s="207">
        <v>1</v>
      </c>
      <c r="I289" s="208"/>
      <c r="J289" s="209">
        <f>ROUND(I289*H289,2)</f>
        <v>0</v>
      </c>
      <c r="K289" s="205" t="s">
        <v>122</v>
      </c>
      <c r="L289" s="46"/>
      <c r="M289" s="210" t="s">
        <v>19</v>
      </c>
      <c r="N289" s="211" t="s">
        <v>42</v>
      </c>
      <c r="O289" s="86"/>
      <c r="P289" s="212">
        <f>O289*H289</f>
        <v>0</v>
      </c>
      <c r="Q289" s="212">
        <v>0.019709999999999998</v>
      </c>
      <c r="R289" s="212">
        <f>Q289*H289</f>
        <v>0.019709999999999998</v>
      </c>
      <c r="S289" s="212">
        <v>0</v>
      </c>
      <c r="T289" s="213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4" t="s">
        <v>265</v>
      </c>
      <c r="AT289" s="214" t="s">
        <v>118</v>
      </c>
      <c r="AU289" s="214" t="s">
        <v>81</v>
      </c>
      <c r="AY289" s="19" t="s">
        <v>114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9" t="s">
        <v>76</v>
      </c>
      <c r="BK289" s="215">
        <f>ROUND(I289*H289,2)</f>
        <v>0</v>
      </c>
      <c r="BL289" s="19" t="s">
        <v>265</v>
      </c>
      <c r="BM289" s="214" t="s">
        <v>1019</v>
      </c>
    </row>
    <row r="290" s="2" customFormat="1">
      <c r="A290" s="40"/>
      <c r="B290" s="41"/>
      <c r="C290" s="42"/>
      <c r="D290" s="216" t="s">
        <v>125</v>
      </c>
      <c r="E290" s="42"/>
      <c r="F290" s="217" t="s">
        <v>1020</v>
      </c>
      <c r="G290" s="42"/>
      <c r="H290" s="42"/>
      <c r="I290" s="218"/>
      <c r="J290" s="42"/>
      <c r="K290" s="42"/>
      <c r="L290" s="46"/>
      <c r="M290" s="219"/>
      <c r="N290" s="220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125</v>
      </c>
      <c r="AU290" s="19" t="s">
        <v>81</v>
      </c>
    </row>
    <row r="291" s="2" customFormat="1" ht="16.5" customHeight="1">
      <c r="A291" s="40"/>
      <c r="B291" s="41"/>
      <c r="C291" s="203" t="s">
        <v>385</v>
      </c>
      <c r="D291" s="203" t="s">
        <v>118</v>
      </c>
      <c r="E291" s="204" t="s">
        <v>1021</v>
      </c>
      <c r="F291" s="205" t="s">
        <v>1022</v>
      </c>
      <c r="G291" s="206" t="s">
        <v>174</v>
      </c>
      <c r="H291" s="207">
        <v>1</v>
      </c>
      <c r="I291" s="208"/>
      <c r="J291" s="209">
        <f>ROUND(I291*H291,2)</f>
        <v>0</v>
      </c>
      <c r="K291" s="205" t="s">
        <v>122</v>
      </c>
      <c r="L291" s="46"/>
      <c r="M291" s="210" t="s">
        <v>19</v>
      </c>
      <c r="N291" s="211" t="s">
        <v>42</v>
      </c>
      <c r="O291" s="86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4" t="s">
        <v>265</v>
      </c>
      <c r="AT291" s="214" t="s">
        <v>118</v>
      </c>
      <c r="AU291" s="214" t="s">
        <v>81</v>
      </c>
      <c r="AY291" s="19" t="s">
        <v>114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9" t="s">
        <v>76</v>
      </c>
      <c r="BK291" s="215">
        <f>ROUND(I291*H291,2)</f>
        <v>0</v>
      </c>
      <c r="BL291" s="19" t="s">
        <v>265</v>
      </c>
      <c r="BM291" s="214" t="s">
        <v>1023</v>
      </c>
    </row>
    <row r="292" s="2" customFormat="1">
      <c r="A292" s="40"/>
      <c r="B292" s="41"/>
      <c r="C292" s="42"/>
      <c r="D292" s="216" t="s">
        <v>125</v>
      </c>
      <c r="E292" s="42"/>
      <c r="F292" s="217" t="s">
        <v>1024</v>
      </c>
      <c r="G292" s="42"/>
      <c r="H292" s="42"/>
      <c r="I292" s="218"/>
      <c r="J292" s="42"/>
      <c r="K292" s="42"/>
      <c r="L292" s="46"/>
      <c r="M292" s="219"/>
      <c r="N292" s="220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125</v>
      </c>
      <c r="AU292" s="19" t="s">
        <v>81</v>
      </c>
    </row>
    <row r="293" s="2" customFormat="1" ht="16.5" customHeight="1">
      <c r="A293" s="40"/>
      <c r="B293" s="41"/>
      <c r="C293" s="260" t="s">
        <v>394</v>
      </c>
      <c r="D293" s="260" t="s">
        <v>254</v>
      </c>
      <c r="E293" s="261" t="s">
        <v>1025</v>
      </c>
      <c r="F293" s="262" t="s">
        <v>1026</v>
      </c>
      <c r="G293" s="263" t="s">
        <v>174</v>
      </c>
      <c r="H293" s="264">
        <v>1</v>
      </c>
      <c r="I293" s="265"/>
      <c r="J293" s="266">
        <f>ROUND(I293*H293,2)</f>
        <v>0</v>
      </c>
      <c r="K293" s="262" t="s">
        <v>122</v>
      </c>
      <c r="L293" s="267"/>
      <c r="M293" s="268" t="s">
        <v>19</v>
      </c>
      <c r="N293" s="269" t="s">
        <v>42</v>
      </c>
      <c r="O293" s="86"/>
      <c r="P293" s="212">
        <f>O293*H293</f>
        <v>0</v>
      </c>
      <c r="Q293" s="212">
        <v>0.00080000000000000004</v>
      </c>
      <c r="R293" s="212">
        <f>Q293*H293</f>
        <v>0.00080000000000000004</v>
      </c>
      <c r="S293" s="212">
        <v>0</v>
      </c>
      <c r="T293" s="213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4" t="s">
        <v>367</v>
      </c>
      <c r="AT293" s="214" t="s">
        <v>254</v>
      </c>
      <c r="AU293" s="214" t="s">
        <v>81</v>
      </c>
      <c r="AY293" s="19" t="s">
        <v>114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9" t="s">
        <v>76</v>
      </c>
      <c r="BK293" s="215">
        <f>ROUND(I293*H293,2)</f>
        <v>0</v>
      </c>
      <c r="BL293" s="19" t="s">
        <v>265</v>
      </c>
      <c r="BM293" s="214" t="s">
        <v>1027</v>
      </c>
    </row>
    <row r="294" s="2" customFormat="1" ht="16.5" customHeight="1">
      <c r="A294" s="40"/>
      <c r="B294" s="41"/>
      <c r="C294" s="203" t="s">
        <v>400</v>
      </c>
      <c r="D294" s="203" t="s">
        <v>118</v>
      </c>
      <c r="E294" s="204" t="s">
        <v>1028</v>
      </c>
      <c r="F294" s="205" t="s">
        <v>1029</v>
      </c>
      <c r="G294" s="206" t="s">
        <v>174</v>
      </c>
      <c r="H294" s="207">
        <v>1</v>
      </c>
      <c r="I294" s="208"/>
      <c r="J294" s="209">
        <f>ROUND(I294*H294,2)</f>
        <v>0</v>
      </c>
      <c r="K294" s="205" t="s">
        <v>122</v>
      </c>
      <c r="L294" s="46"/>
      <c r="M294" s="210" t="s">
        <v>19</v>
      </c>
      <c r="N294" s="211" t="s">
        <v>42</v>
      </c>
      <c r="O294" s="86"/>
      <c r="P294" s="212">
        <f>O294*H294</f>
        <v>0</v>
      </c>
      <c r="Q294" s="212">
        <v>0</v>
      </c>
      <c r="R294" s="212">
        <f>Q294*H294</f>
        <v>0</v>
      </c>
      <c r="S294" s="212">
        <v>0</v>
      </c>
      <c r="T294" s="213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4" t="s">
        <v>265</v>
      </c>
      <c r="AT294" s="214" t="s">
        <v>118</v>
      </c>
      <c r="AU294" s="214" t="s">
        <v>81</v>
      </c>
      <c r="AY294" s="19" t="s">
        <v>114</v>
      </c>
      <c r="BE294" s="215">
        <f>IF(N294="základní",J294,0)</f>
        <v>0</v>
      </c>
      <c r="BF294" s="215">
        <f>IF(N294="snížená",J294,0)</f>
        <v>0</v>
      </c>
      <c r="BG294" s="215">
        <f>IF(N294="zákl. přenesená",J294,0)</f>
        <v>0</v>
      </c>
      <c r="BH294" s="215">
        <f>IF(N294="sníž. přenesená",J294,0)</f>
        <v>0</v>
      </c>
      <c r="BI294" s="215">
        <f>IF(N294="nulová",J294,0)</f>
        <v>0</v>
      </c>
      <c r="BJ294" s="19" t="s">
        <v>76</v>
      </c>
      <c r="BK294" s="215">
        <f>ROUND(I294*H294,2)</f>
        <v>0</v>
      </c>
      <c r="BL294" s="19" t="s">
        <v>265</v>
      </c>
      <c r="BM294" s="214" t="s">
        <v>1030</v>
      </c>
    </row>
    <row r="295" s="2" customFormat="1">
      <c r="A295" s="40"/>
      <c r="B295" s="41"/>
      <c r="C295" s="42"/>
      <c r="D295" s="216" t="s">
        <v>125</v>
      </c>
      <c r="E295" s="42"/>
      <c r="F295" s="217" t="s">
        <v>1031</v>
      </c>
      <c r="G295" s="42"/>
      <c r="H295" s="42"/>
      <c r="I295" s="218"/>
      <c r="J295" s="42"/>
      <c r="K295" s="42"/>
      <c r="L295" s="46"/>
      <c r="M295" s="219"/>
      <c r="N295" s="220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125</v>
      </c>
      <c r="AU295" s="19" t="s">
        <v>81</v>
      </c>
    </row>
    <row r="296" s="2" customFormat="1" ht="16.5" customHeight="1">
      <c r="A296" s="40"/>
      <c r="B296" s="41"/>
      <c r="C296" s="260" t="s">
        <v>411</v>
      </c>
      <c r="D296" s="260" t="s">
        <v>254</v>
      </c>
      <c r="E296" s="261" t="s">
        <v>1032</v>
      </c>
      <c r="F296" s="262" t="s">
        <v>1033</v>
      </c>
      <c r="G296" s="263" t="s">
        <v>174</v>
      </c>
      <c r="H296" s="264">
        <v>1</v>
      </c>
      <c r="I296" s="265"/>
      <c r="J296" s="266">
        <f>ROUND(I296*H296,2)</f>
        <v>0</v>
      </c>
      <c r="K296" s="262" t="s">
        <v>122</v>
      </c>
      <c r="L296" s="267"/>
      <c r="M296" s="268" t="s">
        <v>19</v>
      </c>
      <c r="N296" s="269" t="s">
        <v>42</v>
      </c>
      <c r="O296" s="86"/>
      <c r="P296" s="212">
        <f>O296*H296</f>
        <v>0</v>
      </c>
      <c r="Q296" s="212">
        <v>0.00084999999999999995</v>
      </c>
      <c r="R296" s="212">
        <f>Q296*H296</f>
        <v>0.00084999999999999995</v>
      </c>
      <c r="S296" s="212">
        <v>0</v>
      </c>
      <c r="T296" s="213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4" t="s">
        <v>367</v>
      </c>
      <c r="AT296" s="214" t="s">
        <v>254</v>
      </c>
      <c r="AU296" s="214" t="s">
        <v>81</v>
      </c>
      <c r="AY296" s="19" t="s">
        <v>114</v>
      </c>
      <c r="BE296" s="215">
        <f>IF(N296="základní",J296,0)</f>
        <v>0</v>
      </c>
      <c r="BF296" s="215">
        <f>IF(N296="snížená",J296,0)</f>
        <v>0</v>
      </c>
      <c r="BG296" s="215">
        <f>IF(N296="zákl. přenesená",J296,0)</f>
        <v>0</v>
      </c>
      <c r="BH296" s="215">
        <f>IF(N296="sníž. přenesená",J296,0)</f>
        <v>0</v>
      </c>
      <c r="BI296" s="215">
        <f>IF(N296="nulová",J296,0)</f>
        <v>0</v>
      </c>
      <c r="BJ296" s="19" t="s">
        <v>76</v>
      </c>
      <c r="BK296" s="215">
        <f>ROUND(I296*H296,2)</f>
        <v>0</v>
      </c>
      <c r="BL296" s="19" t="s">
        <v>265</v>
      </c>
      <c r="BM296" s="214" t="s">
        <v>1034</v>
      </c>
    </row>
    <row r="297" s="2" customFormat="1" ht="16.5" customHeight="1">
      <c r="A297" s="40"/>
      <c r="B297" s="41"/>
      <c r="C297" s="203" t="s">
        <v>416</v>
      </c>
      <c r="D297" s="203" t="s">
        <v>118</v>
      </c>
      <c r="E297" s="204" t="s">
        <v>1035</v>
      </c>
      <c r="F297" s="205" t="s">
        <v>1036</v>
      </c>
      <c r="G297" s="206" t="s">
        <v>174</v>
      </c>
      <c r="H297" s="207">
        <v>1</v>
      </c>
      <c r="I297" s="208"/>
      <c r="J297" s="209">
        <f>ROUND(I297*H297,2)</f>
        <v>0</v>
      </c>
      <c r="K297" s="205" t="s">
        <v>122</v>
      </c>
      <c r="L297" s="46"/>
      <c r="M297" s="210" t="s">
        <v>19</v>
      </c>
      <c r="N297" s="211" t="s">
        <v>42</v>
      </c>
      <c r="O297" s="86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4" t="s">
        <v>265</v>
      </c>
      <c r="AT297" s="214" t="s">
        <v>118</v>
      </c>
      <c r="AU297" s="214" t="s">
        <v>81</v>
      </c>
      <c r="AY297" s="19" t="s">
        <v>114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9" t="s">
        <v>76</v>
      </c>
      <c r="BK297" s="215">
        <f>ROUND(I297*H297,2)</f>
        <v>0</v>
      </c>
      <c r="BL297" s="19" t="s">
        <v>265</v>
      </c>
      <c r="BM297" s="214" t="s">
        <v>1037</v>
      </c>
    </row>
    <row r="298" s="2" customFormat="1">
      <c r="A298" s="40"/>
      <c r="B298" s="41"/>
      <c r="C298" s="42"/>
      <c r="D298" s="216" t="s">
        <v>125</v>
      </c>
      <c r="E298" s="42"/>
      <c r="F298" s="217" t="s">
        <v>1038</v>
      </c>
      <c r="G298" s="42"/>
      <c r="H298" s="42"/>
      <c r="I298" s="218"/>
      <c r="J298" s="42"/>
      <c r="K298" s="42"/>
      <c r="L298" s="46"/>
      <c r="M298" s="219"/>
      <c r="N298" s="220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125</v>
      </c>
      <c r="AU298" s="19" t="s">
        <v>81</v>
      </c>
    </row>
    <row r="299" s="2" customFormat="1" ht="16.5" customHeight="1">
      <c r="A299" s="40"/>
      <c r="B299" s="41"/>
      <c r="C299" s="260" t="s">
        <v>422</v>
      </c>
      <c r="D299" s="260" t="s">
        <v>254</v>
      </c>
      <c r="E299" s="261" t="s">
        <v>1039</v>
      </c>
      <c r="F299" s="262" t="s">
        <v>1040</v>
      </c>
      <c r="G299" s="263" t="s">
        <v>174</v>
      </c>
      <c r="H299" s="264">
        <v>1</v>
      </c>
      <c r="I299" s="265"/>
      <c r="J299" s="266">
        <f>ROUND(I299*H299,2)</f>
        <v>0</v>
      </c>
      <c r="K299" s="262" t="s">
        <v>122</v>
      </c>
      <c r="L299" s="267"/>
      <c r="M299" s="268" t="s">
        <v>19</v>
      </c>
      <c r="N299" s="269" t="s">
        <v>42</v>
      </c>
      <c r="O299" s="86"/>
      <c r="P299" s="212">
        <f>O299*H299</f>
        <v>0</v>
      </c>
      <c r="Q299" s="212">
        <v>0.00084999999999999995</v>
      </c>
      <c r="R299" s="212">
        <f>Q299*H299</f>
        <v>0.00084999999999999995</v>
      </c>
      <c r="S299" s="212">
        <v>0</v>
      </c>
      <c r="T299" s="213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4" t="s">
        <v>367</v>
      </c>
      <c r="AT299" s="214" t="s">
        <v>254</v>
      </c>
      <c r="AU299" s="214" t="s">
        <v>81</v>
      </c>
      <c r="AY299" s="19" t="s">
        <v>114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9" t="s">
        <v>76</v>
      </c>
      <c r="BK299" s="215">
        <f>ROUND(I299*H299,2)</f>
        <v>0</v>
      </c>
      <c r="BL299" s="19" t="s">
        <v>265</v>
      </c>
      <c r="BM299" s="214" t="s">
        <v>1041</v>
      </c>
    </row>
    <row r="300" s="2" customFormat="1" ht="16.5" customHeight="1">
      <c r="A300" s="40"/>
      <c r="B300" s="41"/>
      <c r="C300" s="203" t="s">
        <v>427</v>
      </c>
      <c r="D300" s="203" t="s">
        <v>118</v>
      </c>
      <c r="E300" s="204" t="s">
        <v>1042</v>
      </c>
      <c r="F300" s="205" t="s">
        <v>1043</v>
      </c>
      <c r="G300" s="206" t="s">
        <v>1014</v>
      </c>
      <c r="H300" s="207">
        <v>1</v>
      </c>
      <c r="I300" s="208"/>
      <c r="J300" s="209">
        <f>ROUND(I300*H300,2)</f>
        <v>0</v>
      </c>
      <c r="K300" s="205" t="s">
        <v>19</v>
      </c>
      <c r="L300" s="46"/>
      <c r="M300" s="210" t="s">
        <v>19</v>
      </c>
      <c r="N300" s="211" t="s">
        <v>42</v>
      </c>
      <c r="O300" s="86"/>
      <c r="P300" s="212">
        <f>O300*H300</f>
        <v>0</v>
      </c>
      <c r="Q300" s="212">
        <v>0.0018400000000000001</v>
      </c>
      <c r="R300" s="212">
        <f>Q300*H300</f>
        <v>0.0018400000000000001</v>
      </c>
      <c r="S300" s="212">
        <v>0</v>
      </c>
      <c r="T300" s="213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4" t="s">
        <v>265</v>
      </c>
      <c r="AT300" s="214" t="s">
        <v>118</v>
      </c>
      <c r="AU300" s="214" t="s">
        <v>81</v>
      </c>
      <c r="AY300" s="19" t="s">
        <v>114</v>
      </c>
      <c r="BE300" s="215">
        <f>IF(N300="základní",J300,0)</f>
        <v>0</v>
      </c>
      <c r="BF300" s="215">
        <f>IF(N300="snížená",J300,0)</f>
        <v>0</v>
      </c>
      <c r="BG300" s="215">
        <f>IF(N300="zákl. přenesená",J300,0)</f>
        <v>0</v>
      </c>
      <c r="BH300" s="215">
        <f>IF(N300="sníž. přenesená",J300,0)</f>
        <v>0</v>
      </c>
      <c r="BI300" s="215">
        <f>IF(N300="nulová",J300,0)</f>
        <v>0</v>
      </c>
      <c r="BJ300" s="19" t="s">
        <v>76</v>
      </c>
      <c r="BK300" s="215">
        <f>ROUND(I300*H300,2)</f>
        <v>0</v>
      </c>
      <c r="BL300" s="19" t="s">
        <v>265</v>
      </c>
      <c r="BM300" s="214" t="s">
        <v>1044</v>
      </c>
    </row>
    <row r="301" s="2" customFormat="1" ht="24.15" customHeight="1">
      <c r="A301" s="40"/>
      <c r="B301" s="41"/>
      <c r="C301" s="203" t="s">
        <v>1045</v>
      </c>
      <c r="D301" s="203" t="s">
        <v>118</v>
      </c>
      <c r="E301" s="204" t="s">
        <v>1046</v>
      </c>
      <c r="F301" s="205" t="s">
        <v>1047</v>
      </c>
      <c r="G301" s="206" t="s">
        <v>238</v>
      </c>
      <c r="H301" s="207">
        <v>0.050000000000000003</v>
      </c>
      <c r="I301" s="208"/>
      <c r="J301" s="209">
        <f>ROUND(I301*H301,2)</f>
        <v>0</v>
      </c>
      <c r="K301" s="205" t="s">
        <v>122</v>
      </c>
      <c r="L301" s="46"/>
      <c r="M301" s="210" t="s">
        <v>19</v>
      </c>
      <c r="N301" s="211" t="s">
        <v>42</v>
      </c>
      <c r="O301" s="86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4" t="s">
        <v>265</v>
      </c>
      <c r="AT301" s="214" t="s">
        <v>118</v>
      </c>
      <c r="AU301" s="214" t="s">
        <v>81</v>
      </c>
      <c r="AY301" s="19" t="s">
        <v>114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9" t="s">
        <v>76</v>
      </c>
      <c r="BK301" s="215">
        <f>ROUND(I301*H301,2)</f>
        <v>0</v>
      </c>
      <c r="BL301" s="19" t="s">
        <v>265</v>
      </c>
      <c r="BM301" s="214" t="s">
        <v>1048</v>
      </c>
    </row>
    <row r="302" s="2" customFormat="1">
      <c r="A302" s="40"/>
      <c r="B302" s="41"/>
      <c r="C302" s="42"/>
      <c r="D302" s="216" t="s">
        <v>125</v>
      </c>
      <c r="E302" s="42"/>
      <c r="F302" s="217" t="s">
        <v>1049</v>
      </c>
      <c r="G302" s="42"/>
      <c r="H302" s="42"/>
      <c r="I302" s="218"/>
      <c r="J302" s="42"/>
      <c r="K302" s="42"/>
      <c r="L302" s="46"/>
      <c r="M302" s="219"/>
      <c r="N302" s="220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125</v>
      </c>
      <c r="AU302" s="19" t="s">
        <v>81</v>
      </c>
    </row>
    <row r="303" s="12" customFormat="1" ht="22.8" customHeight="1">
      <c r="A303" s="12"/>
      <c r="B303" s="187"/>
      <c r="C303" s="188"/>
      <c r="D303" s="189" t="s">
        <v>70</v>
      </c>
      <c r="E303" s="201" t="s">
        <v>1050</v>
      </c>
      <c r="F303" s="201" t="s">
        <v>1051</v>
      </c>
      <c r="G303" s="188"/>
      <c r="H303" s="188"/>
      <c r="I303" s="191"/>
      <c r="J303" s="202">
        <f>BK303</f>
        <v>0</v>
      </c>
      <c r="K303" s="188"/>
      <c r="L303" s="193"/>
      <c r="M303" s="194"/>
      <c r="N303" s="195"/>
      <c r="O303" s="195"/>
      <c r="P303" s="196">
        <f>SUM(P304:P307)</f>
        <v>0</v>
      </c>
      <c r="Q303" s="195"/>
      <c r="R303" s="196">
        <f>SUM(R304:R307)</f>
        <v>0.017649999999999999</v>
      </c>
      <c r="S303" s="195"/>
      <c r="T303" s="197">
        <f>SUM(T304:T307)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198" t="s">
        <v>81</v>
      </c>
      <c r="AT303" s="199" t="s">
        <v>70</v>
      </c>
      <c r="AU303" s="199" t="s">
        <v>76</v>
      </c>
      <c r="AY303" s="198" t="s">
        <v>114</v>
      </c>
      <c r="BK303" s="200">
        <f>SUM(BK304:BK307)</f>
        <v>0</v>
      </c>
    </row>
    <row r="304" s="2" customFormat="1" ht="24.15" customHeight="1">
      <c r="A304" s="40"/>
      <c r="B304" s="41"/>
      <c r="C304" s="203" t="s">
        <v>432</v>
      </c>
      <c r="D304" s="203" t="s">
        <v>118</v>
      </c>
      <c r="E304" s="204" t="s">
        <v>1052</v>
      </c>
      <c r="F304" s="205" t="s">
        <v>1053</v>
      </c>
      <c r="G304" s="206" t="s">
        <v>1014</v>
      </c>
      <c r="H304" s="207">
        <v>1</v>
      </c>
      <c r="I304" s="208"/>
      <c r="J304" s="209">
        <f>ROUND(I304*H304,2)</f>
        <v>0</v>
      </c>
      <c r="K304" s="205" t="s">
        <v>122</v>
      </c>
      <c r="L304" s="46"/>
      <c r="M304" s="210" t="s">
        <v>19</v>
      </c>
      <c r="N304" s="211" t="s">
        <v>42</v>
      </c>
      <c r="O304" s="86"/>
      <c r="P304" s="212">
        <f>O304*H304</f>
        <v>0</v>
      </c>
      <c r="Q304" s="212">
        <v>0.017649999999999999</v>
      </c>
      <c r="R304" s="212">
        <f>Q304*H304</f>
        <v>0.017649999999999999</v>
      </c>
      <c r="S304" s="212">
        <v>0</v>
      </c>
      <c r="T304" s="213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4" t="s">
        <v>265</v>
      </c>
      <c r="AT304" s="214" t="s">
        <v>118</v>
      </c>
      <c r="AU304" s="214" t="s">
        <v>81</v>
      </c>
      <c r="AY304" s="19" t="s">
        <v>114</v>
      </c>
      <c r="BE304" s="215">
        <f>IF(N304="základní",J304,0)</f>
        <v>0</v>
      </c>
      <c r="BF304" s="215">
        <f>IF(N304="snížená",J304,0)</f>
        <v>0</v>
      </c>
      <c r="BG304" s="215">
        <f>IF(N304="zákl. přenesená",J304,0)</f>
        <v>0</v>
      </c>
      <c r="BH304" s="215">
        <f>IF(N304="sníž. přenesená",J304,0)</f>
        <v>0</v>
      </c>
      <c r="BI304" s="215">
        <f>IF(N304="nulová",J304,0)</f>
        <v>0</v>
      </c>
      <c r="BJ304" s="19" t="s">
        <v>76</v>
      </c>
      <c r="BK304" s="215">
        <f>ROUND(I304*H304,2)</f>
        <v>0</v>
      </c>
      <c r="BL304" s="19" t="s">
        <v>265</v>
      </c>
      <c r="BM304" s="214" t="s">
        <v>1054</v>
      </c>
    </row>
    <row r="305" s="2" customFormat="1">
      <c r="A305" s="40"/>
      <c r="B305" s="41"/>
      <c r="C305" s="42"/>
      <c r="D305" s="216" t="s">
        <v>125</v>
      </c>
      <c r="E305" s="42"/>
      <c r="F305" s="217" t="s">
        <v>1055</v>
      </c>
      <c r="G305" s="42"/>
      <c r="H305" s="42"/>
      <c r="I305" s="218"/>
      <c r="J305" s="42"/>
      <c r="K305" s="42"/>
      <c r="L305" s="46"/>
      <c r="M305" s="219"/>
      <c r="N305" s="220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125</v>
      </c>
      <c r="AU305" s="19" t="s">
        <v>81</v>
      </c>
    </row>
    <row r="306" s="2" customFormat="1" ht="24.15" customHeight="1">
      <c r="A306" s="40"/>
      <c r="B306" s="41"/>
      <c r="C306" s="203" t="s">
        <v>720</v>
      </c>
      <c r="D306" s="203" t="s">
        <v>118</v>
      </c>
      <c r="E306" s="204" t="s">
        <v>1056</v>
      </c>
      <c r="F306" s="205" t="s">
        <v>1057</v>
      </c>
      <c r="G306" s="206" t="s">
        <v>238</v>
      </c>
      <c r="H306" s="207">
        <v>0.017999999999999999</v>
      </c>
      <c r="I306" s="208"/>
      <c r="J306" s="209">
        <f>ROUND(I306*H306,2)</f>
        <v>0</v>
      </c>
      <c r="K306" s="205" t="s">
        <v>122</v>
      </c>
      <c r="L306" s="46"/>
      <c r="M306" s="210" t="s">
        <v>19</v>
      </c>
      <c r="N306" s="211" t="s">
        <v>42</v>
      </c>
      <c r="O306" s="86"/>
      <c r="P306" s="212">
        <f>O306*H306</f>
        <v>0</v>
      </c>
      <c r="Q306" s="212">
        <v>0</v>
      </c>
      <c r="R306" s="212">
        <f>Q306*H306</f>
        <v>0</v>
      </c>
      <c r="S306" s="212">
        <v>0</v>
      </c>
      <c r="T306" s="213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4" t="s">
        <v>265</v>
      </c>
      <c r="AT306" s="214" t="s">
        <v>118</v>
      </c>
      <c r="AU306" s="214" t="s">
        <v>81</v>
      </c>
      <c r="AY306" s="19" t="s">
        <v>114</v>
      </c>
      <c r="BE306" s="215">
        <f>IF(N306="základní",J306,0)</f>
        <v>0</v>
      </c>
      <c r="BF306" s="215">
        <f>IF(N306="snížená",J306,0)</f>
        <v>0</v>
      </c>
      <c r="BG306" s="215">
        <f>IF(N306="zákl. přenesená",J306,0)</f>
        <v>0</v>
      </c>
      <c r="BH306" s="215">
        <f>IF(N306="sníž. přenesená",J306,0)</f>
        <v>0</v>
      </c>
      <c r="BI306" s="215">
        <f>IF(N306="nulová",J306,0)</f>
        <v>0</v>
      </c>
      <c r="BJ306" s="19" t="s">
        <v>76</v>
      </c>
      <c r="BK306" s="215">
        <f>ROUND(I306*H306,2)</f>
        <v>0</v>
      </c>
      <c r="BL306" s="19" t="s">
        <v>265</v>
      </c>
      <c r="BM306" s="214" t="s">
        <v>1058</v>
      </c>
    </row>
    <row r="307" s="2" customFormat="1">
      <c r="A307" s="40"/>
      <c r="B307" s="41"/>
      <c r="C307" s="42"/>
      <c r="D307" s="216" t="s">
        <v>125</v>
      </c>
      <c r="E307" s="42"/>
      <c r="F307" s="217" t="s">
        <v>1059</v>
      </c>
      <c r="G307" s="42"/>
      <c r="H307" s="42"/>
      <c r="I307" s="218"/>
      <c r="J307" s="42"/>
      <c r="K307" s="42"/>
      <c r="L307" s="46"/>
      <c r="M307" s="219"/>
      <c r="N307" s="220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125</v>
      </c>
      <c r="AU307" s="19" t="s">
        <v>81</v>
      </c>
    </row>
    <row r="308" s="12" customFormat="1" ht="22.8" customHeight="1">
      <c r="A308" s="12"/>
      <c r="B308" s="187"/>
      <c r="C308" s="188"/>
      <c r="D308" s="189" t="s">
        <v>70</v>
      </c>
      <c r="E308" s="201" t="s">
        <v>1060</v>
      </c>
      <c r="F308" s="201" t="s">
        <v>1061</v>
      </c>
      <c r="G308" s="188"/>
      <c r="H308" s="188"/>
      <c r="I308" s="191"/>
      <c r="J308" s="202">
        <f>BK308</f>
        <v>0</v>
      </c>
      <c r="K308" s="188"/>
      <c r="L308" s="193"/>
      <c r="M308" s="194"/>
      <c r="N308" s="195"/>
      <c r="O308" s="195"/>
      <c r="P308" s="196">
        <f>SUM(P309:P311)</f>
        <v>0</v>
      </c>
      <c r="Q308" s="195"/>
      <c r="R308" s="196">
        <f>SUM(R309:R311)</f>
        <v>0.0574</v>
      </c>
      <c r="S308" s="195"/>
      <c r="T308" s="197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98" t="s">
        <v>81</v>
      </c>
      <c r="AT308" s="199" t="s">
        <v>70</v>
      </c>
      <c r="AU308" s="199" t="s">
        <v>76</v>
      </c>
      <c r="AY308" s="198" t="s">
        <v>114</v>
      </c>
      <c r="BK308" s="200">
        <f>SUM(BK309:BK311)</f>
        <v>0</v>
      </c>
    </row>
    <row r="309" s="2" customFormat="1" ht="16.5" customHeight="1">
      <c r="A309" s="40"/>
      <c r="B309" s="41"/>
      <c r="C309" s="203" t="s">
        <v>436</v>
      </c>
      <c r="D309" s="203" t="s">
        <v>118</v>
      </c>
      <c r="E309" s="204" t="s">
        <v>1062</v>
      </c>
      <c r="F309" s="205" t="s">
        <v>1063</v>
      </c>
      <c r="G309" s="206" t="s">
        <v>174</v>
      </c>
      <c r="H309" s="207">
        <v>2</v>
      </c>
      <c r="I309" s="208"/>
      <c r="J309" s="209">
        <f>ROUND(I309*H309,2)</f>
        <v>0</v>
      </c>
      <c r="K309" s="205" t="s">
        <v>19</v>
      </c>
      <c r="L309" s="46"/>
      <c r="M309" s="210" t="s">
        <v>19</v>
      </c>
      <c r="N309" s="211" t="s">
        <v>42</v>
      </c>
      <c r="O309" s="86"/>
      <c r="P309" s="212">
        <f>O309*H309</f>
        <v>0</v>
      </c>
      <c r="Q309" s="212">
        <v>0.0287</v>
      </c>
      <c r="R309" s="212">
        <f>Q309*H309</f>
        <v>0.0574</v>
      </c>
      <c r="S309" s="212">
        <v>0</v>
      </c>
      <c r="T309" s="213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4" t="s">
        <v>265</v>
      </c>
      <c r="AT309" s="214" t="s">
        <v>118</v>
      </c>
      <c r="AU309" s="214" t="s">
        <v>81</v>
      </c>
      <c r="AY309" s="19" t="s">
        <v>114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9" t="s">
        <v>76</v>
      </c>
      <c r="BK309" s="215">
        <f>ROUND(I309*H309,2)</f>
        <v>0</v>
      </c>
      <c r="BL309" s="19" t="s">
        <v>265</v>
      </c>
      <c r="BM309" s="214" t="s">
        <v>1064</v>
      </c>
    </row>
    <row r="310" s="2" customFormat="1" ht="24.15" customHeight="1">
      <c r="A310" s="40"/>
      <c r="B310" s="41"/>
      <c r="C310" s="203" t="s">
        <v>1065</v>
      </c>
      <c r="D310" s="203" t="s">
        <v>118</v>
      </c>
      <c r="E310" s="204" t="s">
        <v>1066</v>
      </c>
      <c r="F310" s="205" t="s">
        <v>1067</v>
      </c>
      <c r="G310" s="206" t="s">
        <v>238</v>
      </c>
      <c r="H310" s="207">
        <v>0.057000000000000002</v>
      </c>
      <c r="I310" s="208"/>
      <c r="J310" s="209">
        <f>ROUND(I310*H310,2)</f>
        <v>0</v>
      </c>
      <c r="K310" s="205" t="s">
        <v>122</v>
      </c>
      <c r="L310" s="46"/>
      <c r="M310" s="210" t="s">
        <v>19</v>
      </c>
      <c r="N310" s="211" t="s">
        <v>42</v>
      </c>
      <c r="O310" s="86"/>
      <c r="P310" s="212">
        <f>O310*H310</f>
        <v>0</v>
      </c>
      <c r="Q310" s="212">
        <v>0</v>
      </c>
      <c r="R310" s="212">
        <f>Q310*H310</f>
        <v>0</v>
      </c>
      <c r="S310" s="212">
        <v>0</v>
      </c>
      <c r="T310" s="213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4" t="s">
        <v>265</v>
      </c>
      <c r="AT310" s="214" t="s">
        <v>118</v>
      </c>
      <c r="AU310" s="214" t="s">
        <v>81</v>
      </c>
      <c r="AY310" s="19" t="s">
        <v>114</v>
      </c>
      <c r="BE310" s="215">
        <f>IF(N310="základní",J310,0)</f>
        <v>0</v>
      </c>
      <c r="BF310" s="215">
        <f>IF(N310="snížená",J310,0)</f>
        <v>0</v>
      </c>
      <c r="BG310" s="215">
        <f>IF(N310="zákl. přenesená",J310,0)</f>
        <v>0</v>
      </c>
      <c r="BH310" s="215">
        <f>IF(N310="sníž. přenesená",J310,0)</f>
        <v>0</v>
      </c>
      <c r="BI310" s="215">
        <f>IF(N310="nulová",J310,0)</f>
        <v>0</v>
      </c>
      <c r="BJ310" s="19" t="s">
        <v>76</v>
      </c>
      <c r="BK310" s="215">
        <f>ROUND(I310*H310,2)</f>
        <v>0</v>
      </c>
      <c r="BL310" s="19" t="s">
        <v>265</v>
      </c>
      <c r="BM310" s="214" t="s">
        <v>1068</v>
      </c>
    </row>
    <row r="311" s="2" customFormat="1">
      <c r="A311" s="40"/>
      <c r="B311" s="41"/>
      <c r="C311" s="42"/>
      <c r="D311" s="216" t="s">
        <v>125</v>
      </c>
      <c r="E311" s="42"/>
      <c r="F311" s="217" t="s">
        <v>1069</v>
      </c>
      <c r="G311" s="42"/>
      <c r="H311" s="42"/>
      <c r="I311" s="218"/>
      <c r="J311" s="42"/>
      <c r="K311" s="42"/>
      <c r="L311" s="46"/>
      <c r="M311" s="219"/>
      <c r="N311" s="220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125</v>
      </c>
      <c r="AU311" s="19" t="s">
        <v>81</v>
      </c>
    </row>
    <row r="312" s="12" customFormat="1" ht="22.8" customHeight="1">
      <c r="A312" s="12"/>
      <c r="B312" s="187"/>
      <c r="C312" s="188"/>
      <c r="D312" s="189" t="s">
        <v>70</v>
      </c>
      <c r="E312" s="201" t="s">
        <v>549</v>
      </c>
      <c r="F312" s="201" t="s">
        <v>550</v>
      </c>
      <c r="G312" s="188"/>
      <c r="H312" s="188"/>
      <c r="I312" s="191"/>
      <c r="J312" s="202">
        <f>BK312</f>
        <v>0</v>
      </c>
      <c r="K312" s="188"/>
      <c r="L312" s="193"/>
      <c r="M312" s="194"/>
      <c r="N312" s="195"/>
      <c r="O312" s="195"/>
      <c r="P312" s="196">
        <f>SUM(P313:P347)</f>
        <v>0</v>
      </c>
      <c r="Q312" s="195"/>
      <c r="R312" s="196">
        <f>SUM(R313:R347)</f>
        <v>0.013553000000000001</v>
      </c>
      <c r="S312" s="195"/>
      <c r="T312" s="197">
        <f>SUM(T313:T347)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98" t="s">
        <v>81</v>
      </c>
      <c r="AT312" s="199" t="s">
        <v>70</v>
      </c>
      <c r="AU312" s="199" t="s">
        <v>76</v>
      </c>
      <c r="AY312" s="198" t="s">
        <v>114</v>
      </c>
      <c r="BK312" s="200">
        <f>SUM(BK313:BK347)</f>
        <v>0</v>
      </c>
    </row>
    <row r="313" s="2" customFormat="1" ht="24.15" customHeight="1">
      <c r="A313" s="40"/>
      <c r="B313" s="41"/>
      <c r="C313" s="203" t="s">
        <v>1070</v>
      </c>
      <c r="D313" s="203" t="s">
        <v>118</v>
      </c>
      <c r="E313" s="204" t="s">
        <v>1071</v>
      </c>
      <c r="F313" s="205" t="s">
        <v>1072</v>
      </c>
      <c r="G313" s="206" t="s">
        <v>319</v>
      </c>
      <c r="H313" s="207">
        <v>20</v>
      </c>
      <c r="I313" s="208"/>
      <c r="J313" s="209">
        <f>ROUND(I313*H313,2)</f>
        <v>0</v>
      </c>
      <c r="K313" s="205" t="s">
        <v>122</v>
      </c>
      <c r="L313" s="46"/>
      <c r="M313" s="210" t="s">
        <v>19</v>
      </c>
      <c r="N313" s="211" t="s">
        <v>42</v>
      </c>
      <c r="O313" s="86"/>
      <c r="P313" s="212">
        <f>O313*H313</f>
        <v>0</v>
      </c>
      <c r="Q313" s="212">
        <v>0</v>
      </c>
      <c r="R313" s="212">
        <f>Q313*H313</f>
        <v>0</v>
      </c>
      <c r="S313" s="212">
        <v>0</v>
      </c>
      <c r="T313" s="213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4" t="s">
        <v>265</v>
      </c>
      <c r="AT313" s="214" t="s">
        <v>118</v>
      </c>
      <c r="AU313" s="214" t="s">
        <v>81</v>
      </c>
      <c r="AY313" s="19" t="s">
        <v>114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9" t="s">
        <v>76</v>
      </c>
      <c r="BK313" s="215">
        <f>ROUND(I313*H313,2)</f>
        <v>0</v>
      </c>
      <c r="BL313" s="19" t="s">
        <v>265</v>
      </c>
      <c r="BM313" s="214" t="s">
        <v>1073</v>
      </c>
    </row>
    <row r="314" s="2" customFormat="1">
      <c r="A314" s="40"/>
      <c r="B314" s="41"/>
      <c r="C314" s="42"/>
      <c r="D314" s="216" t="s">
        <v>125</v>
      </c>
      <c r="E314" s="42"/>
      <c r="F314" s="217" t="s">
        <v>1074</v>
      </c>
      <c r="G314" s="42"/>
      <c r="H314" s="42"/>
      <c r="I314" s="218"/>
      <c r="J314" s="42"/>
      <c r="K314" s="42"/>
      <c r="L314" s="46"/>
      <c r="M314" s="219"/>
      <c r="N314" s="220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125</v>
      </c>
      <c r="AU314" s="19" t="s">
        <v>81</v>
      </c>
    </row>
    <row r="315" s="2" customFormat="1" ht="16.5" customHeight="1">
      <c r="A315" s="40"/>
      <c r="B315" s="41"/>
      <c r="C315" s="260" t="s">
        <v>440</v>
      </c>
      <c r="D315" s="260" t="s">
        <v>254</v>
      </c>
      <c r="E315" s="261" t="s">
        <v>1075</v>
      </c>
      <c r="F315" s="262" t="s">
        <v>1076</v>
      </c>
      <c r="G315" s="263" t="s">
        <v>319</v>
      </c>
      <c r="H315" s="264">
        <v>23</v>
      </c>
      <c r="I315" s="265"/>
      <c r="J315" s="266">
        <f>ROUND(I315*H315,2)</f>
        <v>0</v>
      </c>
      <c r="K315" s="262" t="s">
        <v>122</v>
      </c>
      <c r="L315" s="267"/>
      <c r="M315" s="268" t="s">
        <v>19</v>
      </c>
      <c r="N315" s="269" t="s">
        <v>42</v>
      </c>
      <c r="O315" s="86"/>
      <c r="P315" s="212">
        <f>O315*H315</f>
        <v>0</v>
      </c>
      <c r="Q315" s="212">
        <v>0.00012</v>
      </c>
      <c r="R315" s="212">
        <f>Q315*H315</f>
        <v>0.0027599999999999999</v>
      </c>
      <c r="S315" s="212">
        <v>0</v>
      </c>
      <c r="T315" s="213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4" t="s">
        <v>367</v>
      </c>
      <c r="AT315" s="214" t="s">
        <v>254</v>
      </c>
      <c r="AU315" s="214" t="s">
        <v>81</v>
      </c>
      <c r="AY315" s="19" t="s">
        <v>114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9" t="s">
        <v>76</v>
      </c>
      <c r="BK315" s="215">
        <f>ROUND(I315*H315,2)</f>
        <v>0</v>
      </c>
      <c r="BL315" s="19" t="s">
        <v>265</v>
      </c>
      <c r="BM315" s="214" t="s">
        <v>1077</v>
      </c>
    </row>
    <row r="316" s="14" customFormat="1">
      <c r="A316" s="14"/>
      <c r="B316" s="238"/>
      <c r="C316" s="239"/>
      <c r="D316" s="229" t="s">
        <v>191</v>
      </c>
      <c r="E316" s="239"/>
      <c r="F316" s="241" t="s">
        <v>1078</v>
      </c>
      <c r="G316" s="239"/>
      <c r="H316" s="242">
        <v>23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191</v>
      </c>
      <c r="AU316" s="248" t="s">
        <v>81</v>
      </c>
      <c r="AV316" s="14" t="s">
        <v>81</v>
      </c>
      <c r="AW316" s="14" t="s">
        <v>4</v>
      </c>
      <c r="AX316" s="14" t="s">
        <v>76</v>
      </c>
      <c r="AY316" s="248" t="s">
        <v>114</v>
      </c>
    </row>
    <row r="317" s="2" customFormat="1" ht="24.15" customHeight="1">
      <c r="A317" s="40"/>
      <c r="B317" s="41"/>
      <c r="C317" s="203" t="s">
        <v>1079</v>
      </c>
      <c r="D317" s="203" t="s">
        <v>118</v>
      </c>
      <c r="E317" s="204" t="s">
        <v>552</v>
      </c>
      <c r="F317" s="205" t="s">
        <v>553</v>
      </c>
      <c r="G317" s="206" t="s">
        <v>319</v>
      </c>
      <c r="H317" s="207">
        <v>26</v>
      </c>
      <c r="I317" s="208"/>
      <c r="J317" s="209">
        <f>ROUND(I317*H317,2)</f>
        <v>0</v>
      </c>
      <c r="K317" s="205" t="s">
        <v>122</v>
      </c>
      <c r="L317" s="46"/>
      <c r="M317" s="210" t="s">
        <v>19</v>
      </c>
      <c r="N317" s="211" t="s">
        <v>42</v>
      </c>
      <c r="O317" s="86"/>
      <c r="P317" s="212">
        <f>O317*H317</f>
        <v>0</v>
      </c>
      <c r="Q317" s="212">
        <v>0</v>
      </c>
      <c r="R317" s="212">
        <f>Q317*H317</f>
        <v>0</v>
      </c>
      <c r="S317" s="212">
        <v>0</v>
      </c>
      <c r="T317" s="213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4" t="s">
        <v>265</v>
      </c>
      <c r="AT317" s="214" t="s">
        <v>118</v>
      </c>
      <c r="AU317" s="214" t="s">
        <v>81</v>
      </c>
      <c r="AY317" s="19" t="s">
        <v>114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9" t="s">
        <v>76</v>
      </c>
      <c r="BK317" s="215">
        <f>ROUND(I317*H317,2)</f>
        <v>0</v>
      </c>
      <c r="BL317" s="19" t="s">
        <v>265</v>
      </c>
      <c r="BM317" s="214" t="s">
        <v>1080</v>
      </c>
    </row>
    <row r="318" s="2" customFormat="1">
      <c r="A318" s="40"/>
      <c r="B318" s="41"/>
      <c r="C318" s="42"/>
      <c r="D318" s="216" t="s">
        <v>125</v>
      </c>
      <c r="E318" s="42"/>
      <c r="F318" s="217" t="s">
        <v>555</v>
      </c>
      <c r="G318" s="42"/>
      <c r="H318" s="42"/>
      <c r="I318" s="218"/>
      <c r="J318" s="42"/>
      <c r="K318" s="42"/>
      <c r="L318" s="46"/>
      <c r="M318" s="219"/>
      <c r="N318" s="220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125</v>
      </c>
      <c r="AU318" s="19" t="s">
        <v>81</v>
      </c>
    </row>
    <row r="319" s="2" customFormat="1" ht="16.5" customHeight="1">
      <c r="A319" s="40"/>
      <c r="B319" s="41"/>
      <c r="C319" s="260" t="s">
        <v>446</v>
      </c>
      <c r="D319" s="260" t="s">
        <v>254</v>
      </c>
      <c r="E319" s="261" t="s">
        <v>557</v>
      </c>
      <c r="F319" s="262" t="s">
        <v>558</v>
      </c>
      <c r="G319" s="263" t="s">
        <v>319</v>
      </c>
      <c r="H319" s="264">
        <v>29.899999999999999</v>
      </c>
      <c r="I319" s="265"/>
      <c r="J319" s="266">
        <f>ROUND(I319*H319,2)</f>
        <v>0</v>
      </c>
      <c r="K319" s="262" t="s">
        <v>122</v>
      </c>
      <c r="L319" s="267"/>
      <c r="M319" s="268" t="s">
        <v>19</v>
      </c>
      <c r="N319" s="269" t="s">
        <v>42</v>
      </c>
      <c r="O319" s="86"/>
      <c r="P319" s="212">
        <f>O319*H319</f>
        <v>0</v>
      </c>
      <c r="Q319" s="212">
        <v>0.00017000000000000001</v>
      </c>
      <c r="R319" s="212">
        <f>Q319*H319</f>
        <v>0.0050829999999999998</v>
      </c>
      <c r="S319" s="212">
        <v>0</v>
      </c>
      <c r="T319" s="213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4" t="s">
        <v>367</v>
      </c>
      <c r="AT319" s="214" t="s">
        <v>254</v>
      </c>
      <c r="AU319" s="214" t="s">
        <v>81</v>
      </c>
      <c r="AY319" s="19" t="s">
        <v>114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9" t="s">
        <v>76</v>
      </c>
      <c r="BK319" s="215">
        <f>ROUND(I319*H319,2)</f>
        <v>0</v>
      </c>
      <c r="BL319" s="19" t="s">
        <v>265</v>
      </c>
      <c r="BM319" s="214" t="s">
        <v>1081</v>
      </c>
    </row>
    <row r="320" s="14" customFormat="1">
      <c r="A320" s="14"/>
      <c r="B320" s="238"/>
      <c r="C320" s="239"/>
      <c r="D320" s="229" t="s">
        <v>191</v>
      </c>
      <c r="E320" s="239"/>
      <c r="F320" s="241" t="s">
        <v>1082</v>
      </c>
      <c r="G320" s="239"/>
      <c r="H320" s="242">
        <v>29.899999999999999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8" t="s">
        <v>191</v>
      </c>
      <c r="AU320" s="248" t="s">
        <v>81</v>
      </c>
      <c r="AV320" s="14" t="s">
        <v>81</v>
      </c>
      <c r="AW320" s="14" t="s">
        <v>4</v>
      </c>
      <c r="AX320" s="14" t="s">
        <v>76</v>
      </c>
      <c r="AY320" s="248" t="s">
        <v>114</v>
      </c>
    </row>
    <row r="321" s="2" customFormat="1" ht="21.75" customHeight="1">
      <c r="A321" s="40"/>
      <c r="B321" s="41"/>
      <c r="C321" s="203" t="s">
        <v>1083</v>
      </c>
      <c r="D321" s="203" t="s">
        <v>118</v>
      </c>
      <c r="E321" s="204" t="s">
        <v>1084</v>
      </c>
      <c r="F321" s="205" t="s">
        <v>1085</v>
      </c>
      <c r="G321" s="206" t="s">
        <v>174</v>
      </c>
      <c r="H321" s="207">
        <v>1</v>
      </c>
      <c r="I321" s="208"/>
      <c r="J321" s="209">
        <f>ROUND(I321*H321,2)</f>
        <v>0</v>
      </c>
      <c r="K321" s="205" t="s">
        <v>122</v>
      </c>
      <c r="L321" s="46"/>
      <c r="M321" s="210" t="s">
        <v>19</v>
      </c>
      <c r="N321" s="211" t="s">
        <v>42</v>
      </c>
      <c r="O321" s="86"/>
      <c r="P321" s="212">
        <f>O321*H321</f>
        <v>0</v>
      </c>
      <c r="Q321" s="212">
        <v>0</v>
      </c>
      <c r="R321" s="212">
        <f>Q321*H321</f>
        <v>0</v>
      </c>
      <c r="S321" s="212">
        <v>0</v>
      </c>
      <c r="T321" s="213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4" t="s">
        <v>265</v>
      </c>
      <c r="AT321" s="214" t="s">
        <v>118</v>
      </c>
      <c r="AU321" s="214" t="s">
        <v>81</v>
      </c>
      <c r="AY321" s="19" t="s">
        <v>114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9" t="s">
        <v>76</v>
      </c>
      <c r="BK321" s="215">
        <f>ROUND(I321*H321,2)</f>
        <v>0</v>
      </c>
      <c r="BL321" s="19" t="s">
        <v>265</v>
      </c>
      <c r="BM321" s="214" t="s">
        <v>1086</v>
      </c>
    </row>
    <row r="322" s="2" customFormat="1">
      <c r="A322" s="40"/>
      <c r="B322" s="41"/>
      <c r="C322" s="42"/>
      <c r="D322" s="216" t="s">
        <v>125</v>
      </c>
      <c r="E322" s="42"/>
      <c r="F322" s="217" t="s">
        <v>1087</v>
      </c>
      <c r="G322" s="42"/>
      <c r="H322" s="42"/>
      <c r="I322" s="218"/>
      <c r="J322" s="42"/>
      <c r="K322" s="42"/>
      <c r="L322" s="46"/>
      <c r="M322" s="219"/>
      <c r="N322" s="220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125</v>
      </c>
      <c r="AU322" s="19" t="s">
        <v>81</v>
      </c>
    </row>
    <row r="323" s="2" customFormat="1" ht="16.5" customHeight="1">
      <c r="A323" s="40"/>
      <c r="B323" s="41"/>
      <c r="C323" s="260" t="s">
        <v>452</v>
      </c>
      <c r="D323" s="260" t="s">
        <v>254</v>
      </c>
      <c r="E323" s="261" t="s">
        <v>1088</v>
      </c>
      <c r="F323" s="262" t="s">
        <v>1089</v>
      </c>
      <c r="G323" s="263" t="s">
        <v>174</v>
      </c>
      <c r="H323" s="264">
        <v>1</v>
      </c>
      <c r="I323" s="265"/>
      <c r="J323" s="266">
        <f>ROUND(I323*H323,2)</f>
        <v>0</v>
      </c>
      <c r="K323" s="262" t="s">
        <v>122</v>
      </c>
      <c r="L323" s="267"/>
      <c r="M323" s="268" t="s">
        <v>19</v>
      </c>
      <c r="N323" s="269" t="s">
        <v>42</v>
      </c>
      <c r="O323" s="86"/>
      <c r="P323" s="212">
        <f>O323*H323</f>
        <v>0</v>
      </c>
      <c r="Q323" s="212">
        <v>0.0012099999999999999</v>
      </c>
      <c r="R323" s="212">
        <f>Q323*H323</f>
        <v>0.0012099999999999999</v>
      </c>
      <c r="S323" s="212">
        <v>0</v>
      </c>
      <c r="T323" s="213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4" t="s">
        <v>367</v>
      </c>
      <c r="AT323" s="214" t="s">
        <v>254</v>
      </c>
      <c r="AU323" s="214" t="s">
        <v>81</v>
      </c>
      <c r="AY323" s="19" t="s">
        <v>114</v>
      </c>
      <c r="BE323" s="215">
        <f>IF(N323="základní",J323,0)</f>
        <v>0</v>
      </c>
      <c r="BF323" s="215">
        <f>IF(N323="snížená",J323,0)</f>
        <v>0</v>
      </c>
      <c r="BG323" s="215">
        <f>IF(N323="zákl. přenesená",J323,0)</f>
        <v>0</v>
      </c>
      <c r="BH323" s="215">
        <f>IF(N323="sníž. přenesená",J323,0)</f>
        <v>0</v>
      </c>
      <c r="BI323" s="215">
        <f>IF(N323="nulová",J323,0)</f>
        <v>0</v>
      </c>
      <c r="BJ323" s="19" t="s">
        <v>76</v>
      </c>
      <c r="BK323" s="215">
        <f>ROUND(I323*H323,2)</f>
        <v>0</v>
      </c>
      <c r="BL323" s="19" t="s">
        <v>265</v>
      </c>
      <c r="BM323" s="214" t="s">
        <v>1090</v>
      </c>
    </row>
    <row r="324" s="2" customFormat="1" ht="24.15" customHeight="1">
      <c r="A324" s="40"/>
      <c r="B324" s="41"/>
      <c r="C324" s="203" t="s">
        <v>1091</v>
      </c>
      <c r="D324" s="203" t="s">
        <v>118</v>
      </c>
      <c r="E324" s="204" t="s">
        <v>1092</v>
      </c>
      <c r="F324" s="205" t="s">
        <v>1093</v>
      </c>
      <c r="G324" s="206" t="s">
        <v>174</v>
      </c>
      <c r="H324" s="207">
        <v>3</v>
      </c>
      <c r="I324" s="208"/>
      <c r="J324" s="209">
        <f>ROUND(I324*H324,2)</f>
        <v>0</v>
      </c>
      <c r="K324" s="205" t="s">
        <v>122</v>
      </c>
      <c r="L324" s="46"/>
      <c r="M324" s="210" t="s">
        <v>19</v>
      </c>
      <c r="N324" s="211" t="s">
        <v>42</v>
      </c>
      <c r="O324" s="86"/>
      <c r="P324" s="212">
        <f>O324*H324</f>
        <v>0</v>
      </c>
      <c r="Q324" s="212">
        <v>0</v>
      </c>
      <c r="R324" s="212">
        <f>Q324*H324</f>
        <v>0</v>
      </c>
      <c r="S324" s="212">
        <v>0</v>
      </c>
      <c r="T324" s="213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4" t="s">
        <v>265</v>
      </c>
      <c r="AT324" s="214" t="s">
        <v>118</v>
      </c>
      <c r="AU324" s="214" t="s">
        <v>81</v>
      </c>
      <c r="AY324" s="19" t="s">
        <v>114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19" t="s">
        <v>76</v>
      </c>
      <c r="BK324" s="215">
        <f>ROUND(I324*H324,2)</f>
        <v>0</v>
      </c>
      <c r="BL324" s="19" t="s">
        <v>265</v>
      </c>
      <c r="BM324" s="214" t="s">
        <v>1094</v>
      </c>
    </row>
    <row r="325" s="2" customFormat="1">
      <c r="A325" s="40"/>
      <c r="B325" s="41"/>
      <c r="C325" s="42"/>
      <c r="D325" s="216" t="s">
        <v>125</v>
      </c>
      <c r="E325" s="42"/>
      <c r="F325" s="217" t="s">
        <v>1095</v>
      </c>
      <c r="G325" s="42"/>
      <c r="H325" s="42"/>
      <c r="I325" s="218"/>
      <c r="J325" s="42"/>
      <c r="K325" s="42"/>
      <c r="L325" s="46"/>
      <c r="M325" s="219"/>
      <c r="N325" s="220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125</v>
      </c>
      <c r="AU325" s="19" t="s">
        <v>81</v>
      </c>
    </row>
    <row r="326" s="2" customFormat="1" ht="16.5" customHeight="1">
      <c r="A326" s="40"/>
      <c r="B326" s="41"/>
      <c r="C326" s="260" t="s">
        <v>457</v>
      </c>
      <c r="D326" s="260" t="s">
        <v>254</v>
      </c>
      <c r="E326" s="261" t="s">
        <v>1096</v>
      </c>
      <c r="F326" s="262" t="s">
        <v>1097</v>
      </c>
      <c r="G326" s="263" t="s">
        <v>174</v>
      </c>
      <c r="H326" s="264">
        <v>1</v>
      </c>
      <c r="I326" s="265"/>
      <c r="J326" s="266">
        <f>ROUND(I326*H326,2)</f>
        <v>0</v>
      </c>
      <c r="K326" s="262" t="s">
        <v>122</v>
      </c>
      <c r="L326" s="267"/>
      <c r="M326" s="268" t="s">
        <v>19</v>
      </c>
      <c r="N326" s="269" t="s">
        <v>42</v>
      </c>
      <c r="O326" s="86"/>
      <c r="P326" s="212">
        <f>O326*H326</f>
        <v>0</v>
      </c>
      <c r="Q326" s="212">
        <v>2.0000000000000002E-05</v>
      </c>
      <c r="R326" s="212">
        <f>Q326*H326</f>
        <v>2.0000000000000002E-05</v>
      </c>
      <c r="S326" s="212">
        <v>0</v>
      </c>
      <c r="T326" s="213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4" t="s">
        <v>367</v>
      </c>
      <c r="AT326" s="214" t="s">
        <v>254</v>
      </c>
      <c r="AU326" s="214" t="s">
        <v>81</v>
      </c>
      <c r="AY326" s="19" t="s">
        <v>114</v>
      </c>
      <c r="BE326" s="215">
        <f>IF(N326="základní",J326,0)</f>
        <v>0</v>
      </c>
      <c r="BF326" s="215">
        <f>IF(N326="snížená",J326,0)</f>
        <v>0</v>
      </c>
      <c r="BG326" s="215">
        <f>IF(N326="zákl. přenesená",J326,0)</f>
        <v>0</v>
      </c>
      <c r="BH326" s="215">
        <f>IF(N326="sníž. přenesená",J326,0)</f>
        <v>0</v>
      </c>
      <c r="BI326" s="215">
        <f>IF(N326="nulová",J326,0)</f>
        <v>0</v>
      </c>
      <c r="BJ326" s="19" t="s">
        <v>76</v>
      </c>
      <c r="BK326" s="215">
        <f>ROUND(I326*H326,2)</f>
        <v>0</v>
      </c>
      <c r="BL326" s="19" t="s">
        <v>265</v>
      </c>
      <c r="BM326" s="214" t="s">
        <v>1098</v>
      </c>
    </row>
    <row r="327" s="2" customFormat="1" ht="16.5" customHeight="1">
      <c r="A327" s="40"/>
      <c r="B327" s="41"/>
      <c r="C327" s="260" t="s">
        <v>481</v>
      </c>
      <c r="D327" s="260" t="s">
        <v>254</v>
      </c>
      <c r="E327" s="261" t="s">
        <v>1099</v>
      </c>
      <c r="F327" s="262" t="s">
        <v>1100</v>
      </c>
      <c r="G327" s="263" t="s">
        <v>174</v>
      </c>
      <c r="H327" s="264">
        <v>3</v>
      </c>
      <c r="I327" s="265"/>
      <c r="J327" s="266">
        <f>ROUND(I327*H327,2)</f>
        <v>0</v>
      </c>
      <c r="K327" s="262" t="s">
        <v>122</v>
      </c>
      <c r="L327" s="267"/>
      <c r="M327" s="268" t="s">
        <v>19</v>
      </c>
      <c r="N327" s="269" t="s">
        <v>42</v>
      </c>
      <c r="O327" s="86"/>
      <c r="P327" s="212">
        <f>O327*H327</f>
        <v>0</v>
      </c>
      <c r="Q327" s="212">
        <v>4.0000000000000003E-05</v>
      </c>
      <c r="R327" s="212">
        <f>Q327*H327</f>
        <v>0.00012000000000000002</v>
      </c>
      <c r="S327" s="212">
        <v>0</v>
      </c>
      <c r="T327" s="213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4" t="s">
        <v>367</v>
      </c>
      <c r="AT327" s="214" t="s">
        <v>254</v>
      </c>
      <c r="AU327" s="214" t="s">
        <v>81</v>
      </c>
      <c r="AY327" s="19" t="s">
        <v>114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19" t="s">
        <v>76</v>
      </c>
      <c r="BK327" s="215">
        <f>ROUND(I327*H327,2)</f>
        <v>0</v>
      </c>
      <c r="BL327" s="19" t="s">
        <v>265</v>
      </c>
      <c r="BM327" s="214" t="s">
        <v>1101</v>
      </c>
    </row>
    <row r="328" s="2" customFormat="1" ht="16.5" customHeight="1">
      <c r="A328" s="40"/>
      <c r="B328" s="41"/>
      <c r="C328" s="260" t="s">
        <v>486</v>
      </c>
      <c r="D328" s="260" t="s">
        <v>254</v>
      </c>
      <c r="E328" s="261" t="s">
        <v>1102</v>
      </c>
      <c r="F328" s="262" t="s">
        <v>1103</v>
      </c>
      <c r="G328" s="263" t="s">
        <v>174</v>
      </c>
      <c r="H328" s="264">
        <v>3</v>
      </c>
      <c r="I328" s="265"/>
      <c r="J328" s="266">
        <f>ROUND(I328*H328,2)</f>
        <v>0</v>
      </c>
      <c r="K328" s="262" t="s">
        <v>122</v>
      </c>
      <c r="L328" s="267"/>
      <c r="M328" s="268" t="s">
        <v>19</v>
      </c>
      <c r="N328" s="269" t="s">
        <v>42</v>
      </c>
      <c r="O328" s="86"/>
      <c r="P328" s="212">
        <f>O328*H328</f>
        <v>0</v>
      </c>
      <c r="Q328" s="212">
        <v>3.0000000000000001E-05</v>
      </c>
      <c r="R328" s="212">
        <f>Q328*H328</f>
        <v>9.0000000000000006E-05</v>
      </c>
      <c r="S328" s="212">
        <v>0</v>
      </c>
      <c r="T328" s="213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4" t="s">
        <v>367</v>
      </c>
      <c r="AT328" s="214" t="s">
        <v>254</v>
      </c>
      <c r="AU328" s="214" t="s">
        <v>81</v>
      </c>
      <c r="AY328" s="19" t="s">
        <v>114</v>
      </c>
      <c r="BE328" s="215">
        <f>IF(N328="základní",J328,0)</f>
        <v>0</v>
      </c>
      <c r="BF328" s="215">
        <f>IF(N328="snížená",J328,0)</f>
        <v>0</v>
      </c>
      <c r="BG328" s="215">
        <f>IF(N328="zákl. přenesená",J328,0)</f>
        <v>0</v>
      </c>
      <c r="BH328" s="215">
        <f>IF(N328="sníž. přenesená",J328,0)</f>
        <v>0</v>
      </c>
      <c r="BI328" s="215">
        <f>IF(N328="nulová",J328,0)</f>
        <v>0</v>
      </c>
      <c r="BJ328" s="19" t="s">
        <v>76</v>
      </c>
      <c r="BK328" s="215">
        <f>ROUND(I328*H328,2)</f>
        <v>0</v>
      </c>
      <c r="BL328" s="19" t="s">
        <v>265</v>
      </c>
      <c r="BM328" s="214" t="s">
        <v>1104</v>
      </c>
    </row>
    <row r="329" s="2" customFormat="1" ht="16.5" customHeight="1">
      <c r="A329" s="40"/>
      <c r="B329" s="41"/>
      <c r="C329" s="260" t="s">
        <v>490</v>
      </c>
      <c r="D329" s="260" t="s">
        <v>254</v>
      </c>
      <c r="E329" s="261" t="s">
        <v>1105</v>
      </c>
      <c r="F329" s="262" t="s">
        <v>1106</v>
      </c>
      <c r="G329" s="263" t="s">
        <v>174</v>
      </c>
      <c r="H329" s="264">
        <v>1</v>
      </c>
      <c r="I329" s="265"/>
      <c r="J329" s="266">
        <f>ROUND(I329*H329,2)</f>
        <v>0</v>
      </c>
      <c r="K329" s="262" t="s">
        <v>122</v>
      </c>
      <c r="L329" s="267"/>
      <c r="M329" s="268" t="s">
        <v>19</v>
      </c>
      <c r="N329" s="269" t="s">
        <v>42</v>
      </c>
      <c r="O329" s="86"/>
      <c r="P329" s="212">
        <f>O329*H329</f>
        <v>0</v>
      </c>
      <c r="Q329" s="212">
        <v>1.0000000000000001E-05</v>
      </c>
      <c r="R329" s="212">
        <f>Q329*H329</f>
        <v>1.0000000000000001E-05</v>
      </c>
      <c r="S329" s="212">
        <v>0</v>
      </c>
      <c r="T329" s="213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4" t="s">
        <v>367</v>
      </c>
      <c r="AT329" s="214" t="s">
        <v>254</v>
      </c>
      <c r="AU329" s="214" t="s">
        <v>81</v>
      </c>
      <c r="AY329" s="19" t="s">
        <v>114</v>
      </c>
      <c r="BE329" s="215">
        <f>IF(N329="základní",J329,0)</f>
        <v>0</v>
      </c>
      <c r="BF329" s="215">
        <f>IF(N329="snížená",J329,0)</f>
        <v>0</v>
      </c>
      <c r="BG329" s="215">
        <f>IF(N329="zákl. přenesená",J329,0)</f>
        <v>0</v>
      </c>
      <c r="BH329" s="215">
        <f>IF(N329="sníž. přenesená",J329,0)</f>
        <v>0</v>
      </c>
      <c r="BI329" s="215">
        <f>IF(N329="nulová",J329,0)</f>
        <v>0</v>
      </c>
      <c r="BJ329" s="19" t="s">
        <v>76</v>
      </c>
      <c r="BK329" s="215">
        <f>ROUND(I329*H329,2)</f>
        <v>0</v>
      </c>
      <c r="BL329" s="19" t="s">
        <v>265</v>
      </c>
      <c r="BM329" s="214" t="s">
        <v>1107</v>
      </c>
    </row>
    <row r="330" s="2" customFormat="1" ht="24.15" customHeight="1">
      <c r="A330" s="40"/>
      <c r="B330" s="41"/>
      <c r="C330" s="203" t="s">
        <v>492</v>
      </c>
      <c r="D330" s="203" t="s">
        <v>118</v>
      </c>
      <c r="E330" s="204" t="s">
        <v>1108</v>
      </c>
      <c r="F330" s="205" t="s">
        <v>1109</v>
      </c>
      <c r="G330" s="206" t="s">
        <v>174</v>
      </c>
      <c r="H330" s="207">
        <v>5</v>
      </c>
      <c r="I330" s="208"/>
      <c r="J330" s="209">
        <f>ROUND(I330*H330,2)</f>
        <v>0</v>
      </c>
      <c r="K330" s="205" t="s">
        <v>122</v>
      </c>
      <c r="L330" s="46"/>
      <c r="M330" s="210" t="s">
        <v>19</v>
      </c>
      <c r="N330" s="211" t="s">
        <v>42</v>
      </c>
      <c r="O330" s="86"/>
      <c r="P330" s="212">
        <f>O330*H330</f>
        <v>0</v>
      </c>
      <c r="Q330" s="212">
        <v>0</v>
      </c>
      <c r="R330" s="212">
        <f>Q330*H330</f>
        <v>0</v>
      </c>
      <c r="S330" s="212">
        <v>0</v>
      </c>
      <c r="T330" s="213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4" t="s">
        <v>265</v>
      </c>
      <c r="AT330" s="214" t="s">
        <v>118</v>
      </c>
      <c r="AU330" s="214" t="s">
        <v>81</v>
      </c>
      <c r="AY330" s="19" t="s">
        <v>114</v>
      </c>
      <c r="BE330" s="215">
        <f>IF(N330="základní",J330,0)</f>
        <v>0</v>
      </c>
      <c r="BF330" s="215">
        <f>IF(N330="snížená",J330,0)</f>
        <v>0</v>
      </c>
      <c r="BG330" s="215">
        <f>IF(N330="zákl. přenesená",J330,0)</f>
        <v>0</v>
      </c>
      <c r="BH330" s="215">
        <f>IF(N330="sníž. přenesená",J330,0)</f>
        <v>0</v>
      </c>
      <c r="BI330" s="215">
        <f>IF(N330="nulová",J330,0)</f>
        <v>0</v>
      </c>
      <c r="BJ330" s="19" t="s">
        <v>76</v>
      </c>
      <c r="BK330" s="215">
        <f>ROUND(I330*H330,2)</f>
        <v>0</v>
      </c>
      <c r="BL330" s="19" t="s">
        <v>265</v>
      </c>
      <c r="BM330" s="214" t="s">
        <v>1110</v>
      </c>
    </row>
    <row r="331" s="2" customFormat="1">
      <c r="A331" s="40"/>
      <c r="B331" s="41"/>
      <c r="C331" s="42"/>
      <c r="D331" s="216" t="s">
        <v>125</v>
      </c>
      <c r="E331" s="42"/>
      <c r="F331" s="217" t="s">
        <v>1111</v>
      </c>
      <c r="G331" s="42"/>
      <c r="H331" s="42"/>
      <c r="I331" s="218"/>
      <c r="J331" s="42"/>
      <c r="K331" s="42"/>
      <c r="L331" s="46"/>
      <c r="M331" s="219"/>
      <c r="N331" s="220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125</v>
      </c>
      <c r="AU331" s="19" t="s">
        <v>81</v>
      </c>
    </row>
    <row r="332" s="2" customFormat="1" ht="16.5" customHeight="1">
      <c r="A332" s="40"/>
      <c r="B332" s="41"/>
      <c r="C332" s="260" t="s">
        <v>496</v>
      </c>
      <c r="D332" s="260" t="s">
        <v>254</v>
      </c>
      <c r="E332" s="261" t="s">
        <v>1112</v>
      </c>
      <c r="F332" s="262" t="s">
        <v>1113</v>
      </c>
      <c r="G332" s="263" t="s">
        <v>174</v>
      </c>
      <c r="H332" s="264">
        <v>5</v>
      </c>
      <c r="I332" s="265"/>
      <c r="J332" s="266">
        <f>ROUND(I332*H332,2)</f>
        <v>0</v>
      </c>
      <c r="K332" s="262" t="s">
        <v>122</v>
      </c>
      <c r="L332" s="267"/>
      <c r="M332" s="268" t="s">
        <v>19</v>
      </c>
      <c r="N332" s="269" t="s">
        <v>42</v>
      </c>
      <c r="O332" s="86"/>
      <c r="P332" s="212">
        <f>O332*H332</f>
        <v>0</v>
      </c>
      <c r="Q332" s="212">
        <v>6.0000000000000002E-05</v>
      </c>
      <c r="R332" s="212">
        <f>Q332*H332</f>
        <v>0.00030000000000000003</v>
      </c>
      <c r="S332" s="212">
        <v>0</v>
      </c>
      <c r="T332" s="213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4" t="s">
        <v>367</v>
      </c>
      <c r="AT332" s="214" t="s">
        <v>254</v>
      </c>
      <c r="AU332" s="214" t="s">
        <v>81</v>
      </c>
      <c r="AY332" s="19" t="s">
        <v>114</v>
      </c>
      <c r="BE332" s="215">
        <f>IF(N332="základní",J332,0)</f>
        <v>0</v>
      </c>
      <c r="BF332" s="215">
        <f>IF(N332="snížená",J332,0)</f>
        <v>0</v>
      </c>
      <c r="BG332" s="215">
        <f>IF(N332="zákl. přenesená",J332,0)</f>
        <v>0</v>
      </c>
      <c r="BH332" s="215">
        <f>IF(N332="sníž. přenesená",J332,0)</f>
        <v>0</v>
      </c>
      <c r="BI332" s="215">
        <f>IF(N332="nulová",J332,0)</f>
        <v>0</v>
      </c>
      <c r="BJ332" s="19" t="s">
        <v>76</v>
      </c>
      <c r="BK332" s="215">
        <f>ROUND(I332*H332,2)</f>
        <v>0</v>
      </c>
      <c r="BL332" s="19" t="s">
        <v>265</v>
      </c>
      <c r="BM332" s="214" t="s">
        <v>1114</v>
      </c>
    </row>
    <row r="333" s="2" customFormat="1" ht="16.5" customHeight="1">
      <c r="A333" s="40"/>
      <c r="B333" s="41"/>
      <c r="C333" s="260" t="s">
        <v>501</v>
      </c>
      <c r="D333" s="260" t="s">
        <v>254</v>
      </c>
      <c r="E333" s="261" t="s">
        <v>1115</v>
      </c>
      <c r="F333" s="262" t="s">
        <v>1116</v>
      </c>
      <c r="G333" s="263" t="s">
        <v>174</v>
      </c>
      <c r="H333" s="264">
        <v>1</v>
      </c>
      <c r="I333" s="265"/>
      <c r="J333" s="266">
        <f>ROUND(I333*H333,2)</f>
        <v>0</v>
      </c>
      <c r="K333" s="262" t="s">
        <v>122</v>
      </c>
      <c r="L333" s="267"/>
      <c r="M333" s="268" t="s">
        <v>19</v>
      </c>
      <c r="N333" s="269" t="s">
        <v>42</v>
      </c>
      <c r="O333" s="86"/>
      <c r="P333" s="212">
        <f>O333*H333</f>
        <v>0</v>
      </c>
      <c r="Q333" s="212">
        <v>6.0000000000000002E-05</v>
      </c>
      <c r="R333" s="212">
        <f>Q333*H333</f>
        <v>6.0000000000000002E-05</v>
      </c>
      <c r="S333" s="212">
        <v>0</v>
      </c>
      <c r="T333" s="213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4" t="s">
        <v>367</v>
      </c>
      <c r="AT333" s="214" t="s">
        <v>254</v>
      </c>
      <c r="AU333" s="214" t="s">
        <v>81</v>
      </c>
      <c r="AY333" s="19" t="s">
        <v>114</v>
      </c>
      <c r="BE333" s="215">
        <f>IF(N333="základní",J333,0)</f>
        <v>0</v>
      </c>
      <c r="BF333" s="215">
        <f>IF(N333="snížená",J333,0)</f>
        <v>0</v>
      </c>
      <c r="BG333" s="215">
        <f>IF(N333="zákl. přenesená",J333,0)</f>
        <v>0</v>
      </c>
      <c r="BH333" s="215">
        <f>IF(N333="sníž. přenesená",J333,0)</f>
        <v>0</v>
      </c>
      <c r="BI333" s="215">
        <f>IF(N333="nulová",J333,0)</f>
        <v>0</v>
      </c>
      <c r="BJ333" s="19" t="s">
        <v>76</v>
      </c>
      <c r="BK333" s="215">
        <f>ROUND(I333*H333,2)</f>
        <v>0</v>
      </c>
      <c r="BL333" s="19" t="s">
        <v>265</v>
      </c>
      <c r="BM333" s="214" t="s">
        <v>1117</v>
      </c>
    </row>
    <row r="334" s="2" customFormat="1" ht="16.5" customHeight="1">
      <c r="A334" s="40"/>
      <c r="B334" s="41"/>
      <c r="C334" s="203" t="s">
        <v>1118</v>
      </c>
      <c r="D334" s="203" t="s">
        <v>118</v>
      </c>
      <c r="E334" s="204" t="s">
        <v>580</v>
      </c>
      <c r="F334" s="205" t="s">
        <v>581</v>
      </c>
      <c r="G334" s="206" t="s">
        <v>174</v>
      </c>
      <c r="H334" s="207">
        <v>6</v>
      </c>
      <c r="I334" s="208"/>
      <c r="J334" s="209">
        <f>ROUND(I334*H334,2)</f>
        <v>0</v>
      </c>
      <c r="K334" s="205" t="s">
        <v>122</v>
      </c>
      <c r="L334" s="46"/>
      <c r="M334" s="210" t="s">
        <v>19</v>
      </c>
      <c r="N334" s="211" t="s">
        <v>42</v>
      </c>
      <c r="O334" s="86"/>
      <c r="P334" s="212">
        <f>O334*H334</f>
        <v>0</v>
      </c>
      <c r="Q334" s="212">
        <v>0</v>
      </c>
      <c r="R334" s="212">
        <f>Q334*H334</f>
        <v>0</v>
      </c>
      <c r="S334" s="212">
        <v>0</v>
      </c>
      <c r="T334" s="213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4" t="s">
        <v>265</v>
      </c>
      <c r="AT334" s="214" t="s">
        <v>118</v>
      </c>
      <c r="AU334" s="214" t="s">
        <v>81</v>
      </c>
      <c r="AY334" s="19" t="s">
        <v>114</v>
      </c>
      <c r="BE334" s="215">
        <f>IF(N334="základní",J334,0)</f>
        <v>0</v>
      </c>
      <c r="BF334" s="215">
        <f>IF(N334="snížená",J334,0)</f>
        <v>0</v>
      </c>
      <c r="BG334" s="215">
        <f>IF(N334="zákl. přenesená",J334,0)</f>
        <v>0</v>
      </c>
      <c r="BH334" s="215">
        <f>IF(N334="sníž. přenesená",J334,0)</f>
        <v>0</v>
      </c>
      <c r="BI334" s="215">
        <f>IF(N334="nulová",J334,0)</f>
        <v>0</v>
      </c>
      <c r="BJ334" s="19" t="s">
        <v>76</v>
      </c>
      <c r="BK334" s="215">
        <f>ROUND(I334*H334,2)</f>
        <v>0</v>
      </c>
      <c r="BL334" s="19" t="s">
        <v>265</v>
      </c>
      <c r="BM334" s="214" t="s">
        <v>1119</v>
      </c>
    </row>
    <row r="335" s="2" customFormat="1">
      <c r="A335" s="40"/>
      <c r="B335" s="41"/>
      <c r="C335" s="42"/>
      <c r="D335" s="216" t="s">
        <v>125</v>
      </c>
      <c r="E335" s="42"/>
      <c r="F335" s="217" t="s">
        <v>583</v>
      </c>
      <c r="G335" s="42"/>
      <c r="H335" s="42"/>
      <c r="I335" s="218"/>
      <c r="J335" s="42"/>
      <c r="K335" s="42"/>
      <c r="L335" s="46"/>
      <c r="M335" s="219"/>
      <c r="N335" s="220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125</v>
      </c>
      <c r="AU335" s="19" t="s">
        <v>81</v>
      </c>
    </row>
    <row r="336" s="2" customFormat="1" ht="16.5" customHeight="1">
      <c r="A336" s="40"/>
      <c r="B336" s="41"/>
      <c r="C336" s="260" t="s">
        <v>1120</v>
      </c>
      <c r="D336" s="260" t="s">
        <v>254</v>
      </c>
      <c r="E336" s="261" t="s">
        <v>585</v>
      </c>
      <c r="F336" s="262" t="s">
        <v>586</v>
      </c>
      <c r="G336" s="263" t="s">
        <v>174</v>
      </c>
      <c r="H336" s="264">
        <v>2</v>
      </c>
      <c r="I336" s="265"/>
      <c r="J336" s="266">
        <f>ROUND(I336*H336,2)</f>
        <v>0</v>
      </c>
      <c r="K336" s="262" t="s">
        <v>122</v>
      </c>
      <c r="L336" s="267"/>
      <c r="M336" s="268" t="s">
        <v>19</v>
      </c>
      <c r="N336" s="269" t="s">
        <v>42</v>
      </c>
      <c r="O336" s="86"/>
      <c r="P336" s="212">
        <f>O336*H336</f>
        <v>0</v>
      </c>
      <c r="Q336" s="212">
        <v>0.00040000000000000002</v>
      </c>
      <c r="R336" s="212">
        <f>Q336*H336</f>
        <v>0.00080000000000000004</v>
      </c>
      <c r="S336" s="212">
        <v>0</v>
      </c>
      <c r="T336" s="213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4" t="s">
        <v>367</v>
      </c>
      <c r="AT336" s="214" t="s">
        <v>254</v>
      </c>
      <c r="AU336" s="214" t="s">
        <v>81</v>
      </c>
      <c r="AY336" s="19" t="s">
        <v>114</v>
      </c>
      <c r="BE336" s="215">
        <f>IF(N336="základní",J336,0)</f>
        <v>0</v>
      </c>
      <c r="BF336" s="215">
        <f>IF(N336="snížená",J336,0)</f>
        <v>0</v>
      </c>
      <c r="BG336" s="215">
        <f>IF(N336="zákl. přenesená",J336,0)</f>
        <v>0</v>
      </c>
      <c r="BH336" s="215">
        <f>IF(N336="sníž. přenesená",J336,0)</f>
        <v>0</v>
      </c>
      <c r="BI336" s="215">
        <f>IF(N336="nulová",J336,0)</f>
        <v>0</v>
      </c>
      <c r="BJ336" s="19" t="s">
        <v>76</v>
      </c>
      <c r="BK336" s="215">
        <f>ROUND(I336*H336,2)</f>
        <v>0</v>
      </c>
      <c r="BL336" s="19" t="s">
        <v>265</v>
      </c>
      <c r="BM336" s="214" t="s">
        <v>1121</v>
      </c>
    </row>
    <row r="337" s="2" customFormat="1" ht="16.5" customHeight="1">
      <c r="A337" s="40"/>
      <c r="B337" s="41"/>
      <c r="C337" s="260" t="s">
        <v>539</v>
      </c>
      <c r="D337" s="260" t="s">
        <v>254</v>
      </c>
      <c r="E337" s="261" t="s">
        <v>589</v>
      </c>
      <c r="F337" s="262" t="s">
        <v>590</v>
      </c>
      <c r="G337" s="263" t="s">
        <v>174</v>
      </c>
      <c r="H337" s="264">
        <v>4</v>
      </c>
      <c r="I337" s="265"/>
      <c r="J337" s="266">
        <f>ROUND(I337*H337,2)</f>
        <v>0</v>
      </c>
      <c r="K337" s="262" t="s">
        <v>122</v>
      </c>
      <c r="L337" s="267"/>
      <c r="M337" s="268" t="s">
        <v>19</v>
      </c>
      <c r="N337" s="269" t="s">
        <v>42</v>
      </c>
      <c r="O337" s="86"/>
      <c r="P337" s="212">
        <f>O337*H337</f>
        <v>0</v>
      </c>
      <c r="Q337" s="212">
        <v>0.00040000000000000002</v>
      </c>
      <c r="R337" s="212">
        <f>Q337*H337</f>
        <v>0.0016000000000000001</v>
      </c>
      <c r="S337" s="212">
        <v>0</v>
      </c>
      <c r="T337" s="213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4" t="s">
        <v>367</v>
      </c>
      <c r="AT337" s="214" t="s">
        <v>254</v>
      </c>
      <c r="AU337" s="214" t="s">
        <v>81</v>
      </c>
      <c r="AY337" s="19" t="s">
        <v>114</v>
      </c>
      <c r="BE337" s="215">
        <f>IF(N337="základní",J337,0)</f>
        <v>0</v>
      </c>
      <c r="BF337" s="215">
        <f>IF(N337="snížená",J337,0)</f>
        <v>0</v>
      </c>
      <c r="BG337" s="215">
        <f>IF(N337="zákl. přenesená",J337,0)</f>
        <v>0</v>
      </c>
      <c r="BH337" s="215">
        <f>IF(N337="sníž. přenesená",J337,0)</f>
        <v>0</v>
      </c>
      <c r="BI337" s="215">
        <f>IF(N337="nulová",J337,0)</f>
        <v>0</v>
      </c>
      <c r="BJ337" s="19" t="s">
        <v>76</v>
      </c>
      <c r="BK337" s="215">
        <f>ROUND(I337*H337,2)</f>
        <v>0</v>
      </c>
      <c r="BL337" s="19" t="s">
        <v>265</v>
      </c>
      <c r="BM337" s="214" t="s">
        <v>1122</v>
      </c>
    </row>
    <row r="338" s="2" customFormat="1" ht="16.5" customHeight="1">
      <c r="A338" s="40"/>
      <c r="B338" s="41"/>
      <c r="C338" s="203" t="s">
        <v>545</v>
      </c>
      <c r="D338" s="203" t="s">
        <v>118</v>
      </c>
      <c r="E338" s="204" t="s">
        <v>593</v>
      </c>
      <c r="F338" s="205" t="s">
        <v>594</v>
      </c>
      <c r="G338" s="206" t="s">
        <v>174</v>
      </c>
      <c r="H338" s="207">
        <v>6</v>
      </c>
      <c r="I338" s="208"/>
      <c r="J338" s="209">
        <f>ROUND(I338*H338,2)</f>
        <v>0</v>
      </c>
      <c r="K338" s="205" t="s">
        <v>122</v>
      </c>
      <c r="L338" s="46"/>
      <c r="M338" s="210" t="s">
        <v>19</v>
      </c>
      <c r="N338" s="211" t="s">
        <v>42</v>
      </c>
      <c r="O338" s="86"/>
      <c r="P338" s="212">
        <f>O338*H338</f>
        <v>0</v>
      </c>
      <c r="Q338" s="212">
        <v>0</v>
      </c>
      <c r="R338" s="212">
        <f>Q338*H338</f>
        <v>0</v>
      </c>
      <c r="S338" s="212">
        <v>0</v>
      </c>
      <c r="T338" s="213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4" t="s">
        <v>265</v>
      </c>
      <c r="AT338" s="214" t="s">
        <v>118</v>
      </c>
      <c r="AU338" s="214" t="s">
        <v>81</v>
      </c>
      <c r="AY338" s="19" t="s">
        <v>114</v>
      </c>
      <c r="BE338" s="215">
        <f>IF(N338="základní",J338,0)</f>
        <v>0</v>
      </c>
      <c r="BF338" s="215">
        <f>IF(N338="snížená",J338,0)</f>
        <v>0</v>
      </c>
      <c r="BG338" s="215">
        <f>IF(N338="zákl. přenesená",J338,0)</f>
        <v>0</v>
      </c>
      <c r="BH338" s="215">
        <f>IF(N338="sníž. přenesená",J338,0)</f>
        <v>0</v>
      </c>
      <c r="BI338" s="215">
        <f>IF(N338="nulová",J338,0)</f>
        <v>0</v>
      </c>
      <c r="BJ338" s="19" t="s">
        <v>76</v>
      </c>
      <c r="BK338" s="215">
        <f>ROUND(I338*H338,2)</f>
        <v>0</v>
      </c>
      <c r="BL338" s="19" t="s">
        <v>265</v>
      </c>
      <c r="BM338" s="214" t="s">
        <v>1123</v>
      </c>
    </row>
    <row r="339" s="2" customFormat="1">
      <c r="A339" s="40"/>
      <c r="B339" s="41"/>
      <c r="C339" s="42"/>
      <c r="D339" s="216" t="s">
        <v>125</v>
      </c>
      <c r="E339" s="42"/>
      <c r="F339" s="217" t="s">
        <v>596</v>
      </c>
      <c r="G339" s="42"/>
      <c r="H339" s="42"/>
      <c r="I339" s="218"/>
      <c r="J339" s="42"/>
      <c r="K339" s="42"/>
      <c r="L339" s="46"/>
      <c r="M339" s="219"/>
      <c r="N339" s="220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125</v>
      </c>
      <c r="AU339" s="19" t="s">
        <v>81</v>
      </c>
    </row>
    <row r="340" s="2" customFormat="1" ht="16.5" customHeight="1">
      <c r="A340" s="40"/>
      <c r="B340" s="41"/>
      <c r="C340" s="260" t="s">
        <v>551</v>
      </c>
      <c r="D340" s="260" t="s">
        <v>254</v>
      </c>
      <c r="E340" s="261" t="s">
        <v>598</v>
      </c>
      <c r="F340" s="262" t="s">
        <v>599</v>
      </c>
      <c r="G340" s="263" t="s">
        <v>174</v>
      </c>
      <c r="H340" s="264">
        <v>6</v>
      </c>
      <c r="I340" s="265"/>
      <c r="J340" s="266">
        <f>ROUND(I340*H340,2)</f>
        <v>0</v>
      </c>
      <c r="K340" s="262" t="s">
        <v>122</v>
      </c>
      <c r="L340" s="267"/>
      <c r="M340" s="268" t="s">
        <v>19</v>
      </c>
      <c r="N340" s="269" t="s">
        <v>42</v>
      </c>
      <c r="O340" s="86"/>
      <c r="P340" s="212">
        <f>O340*H340</f>
        <v>0</v>
      </c>
      <c r="Q340" s="212">
        <v>0.00025000000000000001</v>
      </c>
      <c r="R340" s="212">
        <f>Q340*H340</f>
        <v>0.0015</v>
      </c>
      <c r="S340" s="212">
        <v>0</v>
      </c>
      <c r="T340" s="213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4" t="s">
        <v>367</v>
      </c>
      <c r="AT340" s="214" t="s">
        <v>254</v>
      </c>
      <c r="AU340" s="214" t="s">
        <v>81</v>
      </c>
      <c r="AY340" s="19" t="s">
        <v>114</v>
      </c>
      <c r="BE340" s="215">
        <f>IF(N340="základní",J340,0)</f>
        <v>0</v>
      </c>
      <c r="BF340" s="215">
        <f>IF(N340="snížená",J340,0)</f>
        <v>0</v>
      </c>
      <c r="BG340" s="215">
        <f>IF(N340="zákl. přenesená",J340,0)</f>
        <v>0</v>
      </c>
      <c r="BH340" s="215">
        <f>IF(N340="sníž. přenesená",J340,0)</f>
        <v>0</v>
      </c>
      <c r="BI340" s="215">
        <f>IF(N340="nulová",J340,0)</f>
        <v>0</v>
      </c>
      <c r="BJ340" s="19" t="s">
        <v>76</v>
      </c>
      <c r="BK340" s="215">
        <f>ROUND(I340*H340,2)</f>
        <v>0</v>
      </c>
      <c r="BL340" s="19" t="s">
        <v>265</v>
      </c>
      <c r="BM340" s="214" t="s">
        <v>1124</v>
      </c>
    </row>
    <row r="341" s="2" customFormat="1" ht="24.15" customHeight="1">
      <c r="A341" s="40"/>
      <c r="B341" s="41"/>
      <c r="C341" s="203" t="s">
        <v>556</v>
      </c>
      <c r="D341" s="203" t="s">
        <v>118</v>
      </c>
      <c r="E341" s="204" t="s">
        <v>1125</v>
      </c>
      <c r="F341" s="205" t="s">
        <v>1126</v>
      </c>
      <c r="G341" s="206" t="s">
        <v>174</v>
      </c>
      <c r="H341" s="207">
        <v>5</v>
      </c>
      <c r="I341" s="208"/>
      <c r="J341" s="209">
        <f>ROUND(I341*H341,2)</f>
        <v>0</v>
      </c>
      <c r="K341" s="205" t="s">
        <v>122</v>
      </c>
      <c r="L341" s="46"/>
      <c r="M341" s="210" t="s">
        <v>19</v>
      </c>
      <c r="N341" s="211" t="s">
        <v>42</v>
      </c>
      <c r="O341" s="86"/>
      <c r="P341" s="212">
        <f>O341*H341</f>
        <v>0</v>
      </c>
      <c r="Q341" s="212">
        <v>0</v>
      </c>
      <c r="R341" s="212">
        <f>Q341*H341</f>
        <v>0</v>
      </c>
      <c r="S341" s="212">
        <v>0</v>
      </c>
      <c r="T341" s="213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4" t="s">
        <v>265</v>
      </c>
      <c r="AT341" s="214" t="s">
        <v>118</v>
      </c>
      <c r="AU341" s="214" t="s">
        <v>81</v>
      </c>
      <c r="AY341" s="19" t="s">
        <v>114</v>
      </c>
      <c r="BE341" s="215">
        <f>IF(N341="základní",J341,0)</f>
        <v>0</v>
      </c>
      <c r="BF341" s="215">
        <f>IF(N341="snížená",J341,0)</f>
        <v>0</v>
      </c>
      <c r="BG341" s="215">
        <f>IF(N341="zákl. přenesená",J341,0)</f>
        <v>0</v>
      </c>
      <c r="BH341" s="215">
        <f>IF(N341="sníž. přenesená",J341,0)</f>
        <v>0</v>
      </c>
      <c r="BI341" s="215">
        <f>IF(N341="nulová",J341,0)</f>
        <v>0</v>
      </c>
      <c r="BJ341" s="19" t="s">
        <v>76</v>
      </c>
      <c r="BK341" s="215">
        <f>ROUND(I341*H341,2)</f>
        <v>0</v>
      </c>
      <c r="BL341" s="19" t="s">
        <v>265</v>
      </c>
      <c r="BM341" s="214" t="s">
        <v>1127</v>
      </c>
    </row>
    <row r="342" s="2" customFormat="1">
      <c r="A342" s="40"/>
      <c r="B342" s="41"/>
      <c r="C342" s="42"/>
      <c r="D342" s="216" t="s">
        <v>125</v>
      </c>
      <c r="E342" s="42"/>
      <c r="F342" s="217" t="s">
        <v>1128</v>
      </c>
      <c r="G342" s="42"/>
      <c r="H342" s="42"/>
      <c r="I342" s="218"/>
      <c r="J342" s="42"/>
      <c r="K342" s="42"/>
      <c r="L342" s="46"/>
      <c r="M342" s="219"/>
      <c r="N342" s="220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125</v>
      </c>
      <c r="AU342" s="19" t="s">
        <v>81</v>
      </c>
    </row>
    <row r="343" s="2" customFormat="1" ht="16.5" customHeight="1">
      <c r="A343" s="40"/>
      <c r="B343" s="41"/>
      <c r="C343" s="260" t="s">
        <v>561</v>
      </c>
      <c r="D343" s="260" t="s">
        <v>254</v>
      </c>
      <c r="E343" s="261" t="s">
        <v>1129</v>
      </c>
      <c r="F343" s="262" t="s">
        <v>1130</v>
      </c>
      <c r="G343" s="263" t="s">
        <v>174</v>
      </c>
      <c r="H343" s="264">
        <v>5</v>
      </c>
      <c r="I343" s="265"/>
      <c r="J343" s="266">
        <f>ROUND(I343*H343,2)</f>
        <v>0</v>
      </c>
      <c r="K343" s="262" t="s">
        <v>19</v>
      </c>
      <c r="L343" s="267"/>
      <c r="M343" s="268" t="s">
        <v>19</v>
      </c>
      <c r="N343" s="269" t="s">
        <v>42</v>
      </c>
      <c r="O343" s="86"/>
      <c r="P343" s="212">
        <f>O343*H343</f>
        <v>0</v>
      </c>
      <c r="Q343" s="212">
        <v>0</v>
      </c>
      <c r="R343" s="212">
        <f>Q343*H343</f>
        <v>0</v>
      </c>
      <c r="S343" s="212">
        <v>0</v>
      </c>
      <c r="T343" s="213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4" t="s">
        <v>367</v>
      </c>
      <c r="AT343" s="214" t="s">
        <v>254</v>
      </c>
      <c r="AU343" s="214" t="s">
        <v>81</v>
      </c>
      <c r="AY343" s="19" t="s">
        <v>114</v>
      </c>
      <c r="BE343" s="215">
        <f>IF(N343="základní",J343,0)</f>
        <v>0</v>
      </c>
      <c r="BF343" s="215">
        <f>IF(N343="snížená",J343,0)</f>
        <v>0</v>
      </c>
      <c r="BG343" s="215">
        <f>IF(N343="zákl. přenesená",J343,0)</f>
        <v>0</v>
      </c>
      <c r="BH343" s="215">
        <f>IF(N343="sníž. přenesená",J343,0)</f>
        <v>0</v>
      </c>
      <c r="BI343" s="215">
        <f>IF(N343="nulová",J343,0)</f>
        <v>0</v>
      </c>
      <c r="BJ343" s="19" t="s">
        <v>76</v>
      </c>
      <c r="BK343" s="215">
        <f>ROUND(I343*H343,2)</f>
        <v>0</v>
      </c>
      <c r="BL343" s="19" t="s">
        <v>265</v>
      </c>
      <c r="BM343" s="214" t="s">
        <v>1131</v>
      </c>
    </row>
    <row r="344" s="2" customFormat="1" ht="24.15" customHeight="1">
      <c r="A344" s="40"/>
      <c r="B344" s="41"/>
      <c r="C344" s="203" t="s">
        <v>566</v>
      </c>
      <c r="D344" s="203" t="s">
        <v>118</v>
      </c>
      <c r="E344" s="204" t="s">
        <v>1132</v>
      </c>
      <c r="F344" s="205" t="s">
        <v>1133</v>
      </c>
      <c r="G344" s="206" t="s">
        <v>174</v>
      </c>
      <c r="H344" s="207">
        <v>1</v>
      </c>
      <c r="I344" s="208"/>
      <c r="J344" s="209">
        <f>ROUND(I344*H344,2)</f>
        <v>0</v>
      </c>
      <c r="K344" s="205" t="s">
        <v>122</v>
      </c>
      <c r="L344" s="46"/>
      <c r="M344" s="210" t="s">
        <v>19</v>
      </c>
      <c r="N344" s="211" t="s">
        <v>42</v>
      </c>
      <c r="O344" s="86"/>
      <c r="P344" s="212">
        <f>O344*H344</f>
        <v>0</v>
      </c>
      <c r="Q344" s="212">
        <v>0</v>
      </c>
      <c r="R344" s="212">
        <f>Q344*H344</f>
        <v>0</v>
      </c>
      <c r="S344" s="212">
        <v>0</v>
      </c>
      <c r="T344" s="213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4" t="s">
        <v>265</v>
      </c>
      <c r="AT344" s="214" t="s">
        <v>118</v>
      </c>
      <c r="AU344" s="214" t="s">
        <v>81</v>
      </c>
      <c r="AY344" s="19" t="s">
        <v>114</v>
      </c>
      <c r="BE344" s="215">
        <f>IF(N344="základní",J344,0)</f>
        <v>0</v>
      </c>
      <c r="BF344" s="215">
        <f>IF(N344="snížená",J344,0)</f>
        <v>0</v>
      </c>
      <c r="BG344" s="215">
        <f>IF(N344="zákl. přenesená",J344,0)</f>
        <v>0</v>
      </c>
      <c r="BH344" s="215">
        <f>IF(N344="sníž. přenesená",J344,0)</f>
        <v>0</v>
      </c>
      <c r="BI344" s="215">
        <f>IF(N344="nulová",J344,0)</f>
        <v>0</v>
      </c>
      <c r="BJ344" s="19" t="s">
        <v>76</v>
      </c>
      <c r="BK344" s="215">
        <f>ROUND(I344*H344,2)</f>
        <v>0</v>
      </c>
      <c r="BL344" s="19" t="s">
        <v>265</v>
      </c>
      <c r="BM344" s="214" t="s">
        <v>1134</v>
      </c>
    </row>
    <row r="345" s="2" customFormat="1">
      <c r="A345" s="40"/>
      <c r="B345" s="41"/>
      <c r="C345" s="42"/>
      <c r="D345" s="216" t="s">
        <v>125</v>
      </c>
      <c r="E345" s="42"/>
      <c r="F345" s="217" t="s">
        <v>1135</v>
      </c>
      <c r="G345" s="42"/>
      <c r="H345" s="42"/>
      <c r="I345" s="218"/>
      <c r="J345" s="42"/>
      <c r="K345" s="42"/>
      <c r="L345" s="46"/>
      <c r="M345" s="219"/>
      <c r="N345" s="220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125</v>
      </c>
      <c r="AU345" s="19" t="s">
        <v>81</v>
      </c>
    </row>
    <row r="346" s="2" customFormat="1" ht="24.15" customHeight="1">
      <c r="A346" s="40"/>
      <c r="B346" s="41"/>
      <c r="C346" s="203" t="s">
        <v>1136</v>
      </c>
      <c r="D346" s="203" t="s">
        <v>118</v>
      </c>
      <c r="E346" s="204" t="s">
        <v>1137</v>
      </c>
      <c r="F346" s="205" t="s">
        <v>1138</v>
      </c>
      <c r="G346" s="206" t="s">
        <v>238</v>
      </c>
      <c r="H346" s="207">
        <v>0.014</v>
      </c>
      <c r="I346" s="208"/>
      <c r="J346" s="209">
        <f>ROUND(I346*H346,2)</f>
        <v>0</v>
      </c>
      <c r="K346" s="205" t="s">
        <v>122</v>
      </c>
      <c r="L346" s="46"/>
      <c r="M346" s="210" t="s">
        <v>19</v>
      </c>
      <c r="N346" s="211" t="s">
        <v>42</v>
      </c>
      <c r="O346" s="86"/>
      <c r="P346" s="212">
        <f>O346*H346</f>
        <v>0</v>
      </c>
      <c r="Q346" s="212">
        <v>0</v>
      </c>
      <c r="R346" s="212">
        <f>Q346*H346</f>
        <v>0</v>
      </c>
      <c r="S346" s="212">
        <v>0</v>
      </c>
      <c r="T346" s="213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4" t="s">
        <v>265</v>
      </c>
      <c r="AT346" s="214" t="s">
        <v>118</v>
      </c>
      <c r="AU346" s="214" t="s">
        <v>81</v>
      </c>
      <c r="AY346" s="19" t="s">
        <v>114</v>
      </c>
      <c r="BE346" s="215">
        <f>IF(N346="základní",J346,0)</f>
        <v>0</v>
      </c>
      <c r="BF346" s="215">
        <f>IF(N346="snížená",J346,0)</f>
        <v>0</v>
      </c>
      <c r="BG346" s="215">
        <f>IF(N346="zákl. přenesená",J346,0)</f>
        <v>0</v>
      </c>
      <c r="BH346" s="215">
        <f>IF(N346="sníž. přenesená",J346,0)</f>
        <v>0</v>
      </c>
      <c r="BI346" s="215">
        <f>IF(N346="nulová",J346,0)</f>
        <v>0</v>
      </c>
      <c r="BJ346" s="19" t="s">
        <v>76</v>
      </c>
      <c r="BK346" s="215">
        <f>ROUND(I346*H346,2)</f>
        <v>0</v>
      </c>
      <c r="BL346" s="19" t="s">
        <v>265</v>
      </c>
      <c r="BM346" s="214" t="s">
        <v>1139</v>
      </c>
    </row>
    <row r="347" s="2" customFormat="1">
      <c r="A347" s="40"/>
      <c r="B347" s="41"/>
      <c r="C347" s="42"/>
      <c r="D347" s="216" t="s">
        <v>125</v>
      </c>
      <c r="E347" s="42"/>
      <c r="F347" s="217" t="s">
        <v>1140</v>
      </c>
      <c r="G347" s="42"/>
      <c r="H347" s="42"/>
      <c r="I347" s="218"/>
      <c r="J347" s="42"/>
      <c r="K347" s="42"/>
      <c r="L347" s="46"/>
      <c r="M347" s="219"/>
      <c r="N347" s="220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125</v>
      </c>
      <c r="AU347" s="19" t="s">
        <v>81</v>
      </c>
    </row>
    <row r="348" s="12" customFormat="1" ht="22.8" customHeight="1">
      <c r="A348" s="12"/>
      <c r="B348" s="187"/>
      <c r="C348" s="188"/>
      <c r="D348" s="189" t="s">
        <v>70</v>
      </c>
      <c r="E348" s="201" t="s">
        <v>1141</v>
      </c>
      <c r="F348" s="201" t="s">
        <v>1142</v>
      </c>
      <c r="G348" s="188"/>
      <c r="H348" s="188"/>
      <c r="I348" s="191"/>
      <c r="J348" s="202">
        <f>BK348</f>
        <v>0</v>
      </c>
      <c r="K348" s="188"/>
      <c r="L348" s="193"/>
      <c r="M348" s="194"/>
      <c r="N348" s="195"/>
      <c r="O348" s="195"/>
      <c r="P348" s="196">
        <f>SUM(P349:P354)</f>
        <v>0</v>
      </c>
      <c r="Q348" s="195"/>
      <c r="R348" s="196">
        <f>SUM(R349:R354)</f>
        <v>0.085000000000000006</v>
      </c>
      <c r="S348" s="195"/>
      <c r="T348" s="197">
        <f>SUM(T349:T354)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98" t="s">
        <v>81</v>
      </c>
      <c r="AT348" s="199" t="s">
        <v>70</v>
      </c>
      <c r="AU348" s="199" t="s">
        <v>76</v>
      </c>
      <c r="AY348" s="198" t="s">
        <v>114</v>
      </c>
      <c r="BK348" s="200">
        <f>SUM(BK349:BK354)</f>
        <v>0</v>
      </c>
    </row>
    <row r="349" s="2" customFormat="1" ht="16.5" customHeight="1">
      <c r="A349" s="40"/>
      <c r="B349" s="41"/>
      <c r="C349" s="203" t="s">
        <v>570</v>
      </c>
      <c r="D349" s="203" t="s">
        <v>118</v>
      </c>
      <c r="E349" s="204" t="s">
        <v>1143</v>
      </c>
      <c r="F349" s="205" t="s">
        <v>1144</v>
      </c>
      <c r="G349" s="206" t="s">
        <v>174</v>
      </c>
      <c r="H349" s="207">
        <v>1</v>
      </c>
      <c r="I349" s="208"/>
      <c r="J349" s="209">
        <f>ROUND(I349*H349,2)</f>
        <v>0</v>
      </c>
      <c r="K349" s="205" t="s">
        <v>19</v>
      </c>
      <c r="L349" s="46"/>
      <c r="M349" s="210" t="s">
        <v>19</v>
      </c>
      <c r="N349" s="211" t="s">
        <v>42</v>
      </c>
      <c r="O349" s="86"/>
      <c r="P349" s="212">
        <f>O349*H349</f>
        <v>0</v>
      </c>
      <c r="Q349" s="212">
        <v>0</v>
      </c>
      <c r="R349" s="212">
        <f>Q349*H349</f>
        <v>0</v>
      </c>
      <c r="S349" s="212">
        <v>0</v>
      </c>
      <c r="T349" s="213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4" t="s">
        <v>265</v>
      </c>
      <c r="AT349" s="214" t="s">
        <v>118</v>
      </c>
      <c r="AU349" s="214" t="s">
        <v>81</v>
      </c>
      <c r="AY349" s="19" t="s">
        <v>114</v>
      </c>
      <c r="BE349" s="215">
        <f>IF(N349="základní",J349,0)</f>
        <v>0</v>
      </c>
      <c r="BF349" s="215">
        <f>IF(N349="snížená",J349,0)</f>
        <v>0</v>
      </c>
      <c r="BG349" s="215">
        <f>IF(N349="zákl. přenesená",J349,0)</f>
        <v>0</v>
      </c>
      <c r="BH349" s="215">
        <f>IF(N349="sníž. přenesená",J349,0)</f>
        <v>0</v>
      </c>
      <c r="BI349" s="215">
        <f>IF(N349="nulová",J349,0)</f>
        <v>0</v>
      </c>
      <c r="BJ349" s="19" t="s">
        <v>76</v>
      </c>
      <c r="BK349" s="215">
        <f>ROUND(I349*H349,2)</f>
        <v>0</v>
      </c>
      <c r="BL349" s="19" t="s">
        <v>265</v>
      </c>
      <c r="BM349" s="214" t="s">
        <v>1145</v>
      </c>
    </row>
    <row r="350" s="2" customFormat="1" ht="24.15" customHeight="1">
      <c r="A350" s="40"/>
      <c r="B350" s="41"/>
      <c r="C350" s="203" t="s">
        <v>575</v>
      </c>
      <c r="D350" s="203" t="s">
        <v>118</v>
      </c>
      <c r="E350" s="204" t="s">
        <v>1146</v>
      </c>
      <c r="F350" s="205" t="s">
        <v>1147</v>
      </c>
      <c r="G350" s="206" t="s">
        <v>174</v>
      </c>
      <c r="H350" s="207">
        <v>1</v>
      </c>
      <c r="I350" s="208"/>
      <c r="J350" s="209">
        <f>ROUND(I350*H350,2)</f>
        <v>0</v>
      </c>
      <c r="K350" s="205" t="s">
        <v>122</v>
      </c>
      <c r="L350" s="46"/>
      <c r="M350" s="210" t="s">
        <v>19</v>
      </c>
      <c r="N350" s="211" t="s">
        <v>42</v>
      </c>
      <c r="O350" s="86"/>
      <c r="P350" s="212">
        <f>O350*H350</f>
        <v>0</v>
      </c>
      <c r="Q350" s="212">
        <v>0</v>
      </c>
      <c r="R350" s="212">
        <f>Q350*H350</f>
        <v>0</v>
      </c>
      <c r="S350" s="212">
        <v>0</v>
      </c>
      <c r="T350" s="213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4" t="s">
        <v>265</v>
      </c>
      <c r="AT350" s="214" t="s">
        <v>118</v>
      </c>
      <c r="AU350" s="214" t="s">
        <v>81</v>
      </c>
      <c r="AY350" s="19" t="s">
        <v>114</v>
      </c>
      <c r="BE350" s="215">
        <f>IF(N350="základní",J350,0)</f>
        <v>0</v>
      </c>
      <c r="BF350" s="215">
        <f>IF(N350="snížená",J350,0)</f>
        <v>0</v>
      </c>
      <c r="BG350" s="215">
        <f>IF(N350="zákl. přenesená",J350,0)</f>
        <v>0</v>
      </c>
      <c r="BH350" s="215">
        <f>IF(N350="sníž. přenesená",J350,0)</f>
        <v>0</v>
      </c>
      <c r="BI350" s="215">
        <f>IF(N350="nulová",J350,0)</f>
        <v>0</v>
      </c>
      <c r="BJ350" s="19" t="s">
        <v>76</v>
      </c>
      <c r="BK350" s="215">
        <f>ROUND(I350*H350,2)</f>
        <v>0</v>
      </c>
      <c r="BL350" s="19" t="s">
        <v>265</v>
      </c>
      <c r="BM350" s="214" t="s">
        <v>1148</v>
      </c>
    </row>
    <row r="351" s="2" customFormat="1">
      <c r="A351" s="40"/>
      <c r="B351" s="41"/>
      <c r="C351" s="42"/>
      <c r="D351" s="216" t="s">
        <v>125</v>
      </c>
      <c r="E351" s="42"/>
      <c r="F351" s="217" t="s">
        <v>1149</v>
      </c>
      <c r="G351" s="42"/>
      <c r="H351" s="42"/>
      <c r="I351" s="218"/>
      <c r="J351" s="42"/>
      <c r="K351" s="42"/>
      <c r="L351" s="46"/>
      <c r="M351" s="219"/>
      <c r="N351" s="220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125</v>
      </c>
      <c r="AU351" s="19" t="s">
        <v>81</v>
      </c>
    </row>
    <row r="352" s="2" customFormat="1" ht="16.5" customHeight="1">
      <c r="A352" s="40"/>
      <c r="B352" s="41"/>
      <c r="C352" s="260" t="s">
        <v>579</v>
      </c>
      <c r="D352" s="260" t="s">
        <v>254</v>
      </c>
      <c r="E352" s="261" t="s">
        <v>1150</v>
      </c>
      <c r="F352" s="262" t="s">
        <v>1151</v>
      </c>
      <c r="G352" s="263" t="s">
        <v>174</v>
      </c>
      <c r="H352" s="264">
        <v>1</v>
      </c>
      <c r="I352" s="265"/>
      <c r="J352" s="266">
        <f>ROUND(I352*H352,2)</f>
        <v>0</v>
      </c>
      <c r="K352" s="262" t="s">
        <v>122</v>
      </c>
      <c r="L352" s="267"/>
      <c r="M352" s="268" t="s">
        <v>19</v>
      </c>
      <c r="N352" s="269" t="s">
        <v>42</v>
      </c>
      <c r="O352" s="86"/>
      <c r="P352" s="212">
        <f>O352*H352</f>
        <v>0</v>
      </c>
      <c r="Q352" s="212">
        <v>0.085000000000000006</v>
      </c>
      <c r="R352" s="212">
        <f>Q352*H352</f>
        <v>0.085000000000000006</v>
      </c>
      <c r="S352" s="212">
        <v>0</v>
      </c>
      <c r="T352" s="213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4" t="s">
        <v>367</v>
      </c>
      <c r="AT352" s="214" t="s">
        <v>254</v>
      </c>
      <c r="AU352" s="214" t="s">
        <v>81</v>
      </c>
      <c r="AY352" s="19" t="s">
        <v>114</v>
      </c>
      <c r="BE352" s="215">
        <f>IF(N352="základní",J352,0)</f>
        <v>0</v>
      </c>
      <c r="BF352" s="215">
        <f>IF(N352="snížená",J352,0)</f>
        <v>0</v>
      </c>
      <c r="BG352" s="215">
        <f>IF(N352="zákl. přenesená",J352,0)</f>
        <v>0</v>
      </c>
      <c r="BH352" s="215">
        <f>IF(N352="sníž. přenesená",J352,0)</f>
        <v>0</v>
      </c>
      <c r="BI352" s="215">
        <f>IF(N352="nulová",J352,0)</f>
        <v>0</v>
      </c>
      <c r="BJ352" s="19" t="s">
        <v>76</v>
      </c>
      <c r="BK352" s="215">
        <f>ROUND(I352*H352,2)</f>
        <v>0</v>
      </c>
      <c r="BL352" s="19" t="s">
        <v>265</v>
      </c>
      <c r="BM352" s="214" t="s">
        <v>1152</v>
      </c>
    </row>
    <row r="353" s="2" customFormat="1" ht="24.15" customHeight="1">
      <c r="A353" s="40"/>
      <c r="B353" s="41"/>
      <c r="C353" s="203" t="s">
        <v>1153</v>
      </c>
      <c r="D353" s="203" t="s">
        <v>118</v>
      </c>
      <c r="E353" s="204" t="s">
        <v>1154</v>
      </c>
      <c r="F353" s="205" t="s">
        <v>1155</v>
      </c>
      <c r="G353" s="206" t="s">
        <v>238</v>
      </c>
      <c r="H353" s="207">
        <v>0.085000000000000006</v>
      </c>
      <c r="I353" s="208"/>
      <c r="J353" s="209">
        <f>ROUND(I353*H353,2)</f>
        <v>0</v>
      </c>
      <c r="K353" s="205" t="s">
        <v>122</v>
      </c>
      <c r="L353" s="46"/>
      <c r="M353" s="210" t="s">
        <v>19</v>
      </c>
      <c r="N353" s="211" t="s">
        <v>42</v>
      </c>
      <c r="O353" s="86"/>
      <c r="P353" s="212">
        <f>O353*H353</f>
        <v>0</v>
      </c>
      <c r="Q353" s="212">
        <v>0</v>
      </c>
      <c r="R353" s="212">
        <f>Q353*H353</f>
        <v>0</v>
      </c>
      <c r="S353" s="212">
        <v>0</v>
      </c>
      <c r="T353" s="213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4" t="s">
        <v>265</v>
      </c>
      <c r="AT353" s="214" t="s">
        <v>118</v>
      </c>
      <c r="AU353" s="214" t="s">
        <v>81</v>
      </c>
      <c r="AY353" s="19" t="s">
        <v>114</v>
      </c>
      <c r="BE353" s="215">
        <f>IF(N353="základní",J353,0)</f>
        <v>0</v>
      </c>
      <c r="BF353" s="215">
        <f>IF(N353="snížená",J353,0)</f>
        <v>0</v>
      </c>
      <c r="BG353" s="215">
        <f>IF(N353="zákl. přenesená",J353,0)</f>
        <v>0</v>
      </c>
      <c r="BH353" s="215">
        <f>IF(N353="sníž. přenesená",J353,0)</f>
        <v>0</v>
      </c>
      <c r="BI353" s="215">
        <f>IF(N353="nulová",J353,0)</f>
        <v>0</v>
      </c>
      <c r="BJ353" s="19" t="s">
        <v>76</v>
      </c>
      <c r="BK353" s="215">
        <f>ROUND(I353*H353,2)</f>
        <v>0</v>
      </c>
      <c r="BL353" s="19" t="s">
        <v>265</v>
      </c>
      <c r="BM353" s="214" t="s">
        <v>1156</v>
      </c>
    </row>
    <row r="354" s="2" customFormat="1">
      <c r="A354" s="40"/>
      <c r="B354" s="41"/>
      <c r="C354" s="42"/>
      <c r="D354" s="216" t="s">
        <v>125</v>
      </c>
      <c r="E354" s="42"/>
      <c r="F354" s="217" t="s">
        <v>1157</v>
      </c>
      <c r="G354" s="42"/>
      <c r="H354" s="42"/>
      <c r="I354" s="218"/>
      <c r="J354" s="42"/>
      <c r="K354" s="42"/>
      <c r="L354" s="46"/>
      <c r="M354" s="219"/>
      <c r="N354" s="220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125</v>
      </c>
      <c r="AU354" s="19" t="s">
        <v>81</v>
      </c>
    </row>
    <row r="355" s="12" customFormat="1" ht="22.8" customHeight="1">
      <c r="A355" s="12"/>
      <c r="B355" s="187"/>
      <c r="C355" s="188"/>
      <c r="D355" s="189" t="s">
        <v>70</v>
      </c>
      <c r="E355" s="201" t="s">
        <v>1158</v>
      </c>
      <c r="F355" s="201" t="s">
        <v>1159</v>
      </c>
      <c r="G355" s="188"/>
      <c r="H355" s="188"/>
      <c r="I355" s="191"/>
      <c r="J355" s="202">
        <f>BK355</f>
        <v>0</v>
      </c>
      <c r="K355" s="188"/>
      <c r="L355" s="193"/>
      <c r="M355" s="194"/>
      <c r="N355" s="195"/>
      <c r="O355" s="195"/>
      <c r="P355" s="196">
        <f>SUM(P356:P370)</f>
        <v>0</v>
      </c>
      <c r="Q355" s="195"/>
      <c r="R355" s="196">
        <f>SUM(R356:R370)</f>
        <v>0.24000800000000003</v>
      </c>
      <c r="S355" s="195"/>
      <c r="T355" s="197">
        <f>SUM(T356:T370)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8" t="s">
        <v>81</v>
      </c>
      <c r="AT355" s="199" t="s">
        <v>70</v>
      </c>
      <c r="AU355" s="199" t="s">
        <v>76</v>
      </c>
      <c r="AY355" s="198" t="s">
        <v>114</v>
      </c>
      <c r="BK355" s="200">
        <f>SUM(BK356:BK370)</f>
        <v>0</v>
      </c>
    </row>
    <row r="356" s="2" customFormat="1" ht="24.15" customHeight="1">
      <c r="A356" s="40"/>
      <c r="B356" s="41"/>
      <c r="C356" s="203" t="s">
        <v>584</v>
      </c>
      <c r="D356" s="203" t="s">
        <v>118</v>
      </c>
      <c r="E356" s="204" t="s">
        <v>1160</v>
      </c>
      <c r="F356" s="205" t="s">
        <v>1161</v>
      </c>
      <c r="G356" s="206" t="s">
        <v>183</v>
      </c>
      <c r="H356" s="207">
        <v>16.949999999999999</v>
      </c>
      <c r="I356" s="208"/>
      <c r="J356" s="209">
        <f>ROUND(I356*H356,2)</f>
        <v>0</v>
      </c>
      <c r="K356" s="205" t="s">
        <v>122</v>
      </c>
      <c r="L356" s="46"/>
      <c r="M356" s="210" t="s">
        <v>19</v>
      </c>
      <c r="N356" s="211" t="s">
        <v>42</v>
      </c>
      <c r="O356" s="86"/>
      <c r="P356" s="212">
        <f>O356*H356</f>
        <v>0</v>
      </c>
      <c r="Q356" s="212">
        <v>0.0066</v>
      </c>
      <c r="R356" s="212">
        <f>Q356*H356</f>
        <v>0.11187</v>
      </c>
      <c r="S356" s="212">
        <v>0</v>
      </c>
      <c r="T356" s="213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4" t="s">
        <v>265</v>
      </c>
      <c r="AT356" s="214" t="s">
        <v>118</v>
      </c>
      <c r="AU356" s="214" t="s">
        <v>81</v>
      </c>
      <c r="AY356" s="19" t="s">
        <v>114</v>
      </c>
      <c r="BE356" s="215">
        <f>IF(N356="základní",J356,0)</f>
        <v>0</v>
      </c>
      <c r="BF356" s="215">
        <f>IF(N356="snížená",J356,0)</f>
        <v>0</v>
      </c>
      <c r="BG356" s="215">
        <f>IF(N356="zákl. přenesená",J356,0)</f>
        <v>0</v>
      </c>
      <c r="BH356" s="215">
        <f>IF(N356="sníž. přenesená",J356,0)</f>
        <v>0</v>
      </c>
      <c r="BI356" s="215">
        <f>IF(N356="nulová",J356,0)</f>
        <v>0</v>
      </c>
      <c r="BJ356" s="19" t="s">
        <v>76</v>
      </c>
      <c r="BK356" s="215">
        <f>ROUND(I356*H356,2)</f>
        <v>0</v>
      </c>
      <c r="BL356" s="19" t="s">
        <v>265</v>
      </c>
      <c r="BM356" s="214" t="s">
        <v>1162</v>
      </c>
    </row>
    <row r="357" s="2" customFormat="1">
      <c r="A357" s="40"/>
      <c r="B357" s="41"/>
      <c r="C357" s="42"/>
      <c r="D357" s="216" t="s">
        <v>125</v>
      </c>
      <c r="E357" s="42"/>
      <c r="F357" s="217" t="s">
        <v>1163</v>
      </c>
      <c r="G357" s="42"/>
      <c r="H357" s="42"/>
      <c r="I357" s="218"/>
      <c r="J357" s="42"/>
      <c r="K357" s="42"/>
      <c r="L357" s="46"/>
      <c r="M357" s="219"/>
      <c r="N357" s="220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125</v>
      </c>
      <c r="AU357" s="19" t="s">
        <v>81</v>
      </c>
    </row>
    <row r="358" s="14" customFormat="1">
      <c r="A358" s="14"/>
      <c r="B358" s="238"/>
      <c r="C358" s="239"/>
      <c r="D358" s="229" t="s">
        <v>191</v>
      </c>
      <c r="E358" s="240" t="s">
        <v>19</v>
      </c>
      <c r="F358" s="241" t="s">
        <v>1164</v>
      </c>
      <c r="G358" s="239"/>
      <c r="H358" s="242">
        <v>16.949999999999999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191</v>
      </c>
      <c r="AU358" s="248" t="s">
        <v>81</v>
      </c>
      <c r="AV358" s="14" t="s">
        <v>81</v>
      </c>
      <c r="AW358" s="14" t="s">
        <v>33</v>
      </c>
      <c r="AX358" s="14" t="s">
        <v>76</v>
      </c>
      <c r="AY358" s="248" t="s">
        <v>114</v>
      </c>
    </row>
    <row r="359" s="2" customFormat="1" ht="24.15" customHeight="1">
      <c r="A359" s="40"/>
      <c r="B359" s="41"/>
      <c r="C359" s="203" t="s">
        <v>310</v>
      </c>
      <c r="D359" s="203" t="s">
        <v>118</v>
      </c>
      <c r="E359" s="204" t="s">
        <v>1165</v>
      </c>
      <c r="F359" s="205" t="s">
        <v>1166</v>
      </c>
      <c r="G359" s="206" t="s">
        <v>319</v>
      </c>
      <c r="H359" s="207">
        <v>5.5</v>
      </c>
      <c r="I359" s="208"/>
      <c r="J359" s="209">
        <f>ROUND(I359*H359,2)</f>
        <v>0</v>
      </c>
      <c r="K359" s="205" t="s">
        <v>122</v>
      </c>
      <c r="L359" s="46"/>
      <c r="M359" s="210" t="s">
        <v>19</v>
      </c>
      <c r="N359" s="211" t="s">
        <v>42</v>
      </c>
      <c r="O359" s="86"/>
      <c r="P359" s="212">
        <f>O359*H359</f>
        <v>0</v>
      </c>
      <c r="Q359" s="212">
        <v>0.0019400000000000001</v>
      </c>
      <c r="R359" s="212">
        <f>Q359*H359</f>
        <v>0.010670000000000001</v>
      </c>
      <c r="S359" s="212">
        <v>0</v>
      </c>
      <c r="T359" s="213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4" t="s">
        <v>265</v>
      </c>
      <c r="AT359" s="214" t="s">
        <v>118</v>
      </c>
      <c r="AU359" s="214" t="s">
        <v>81</v>
      </c>
      <c r="AY359" s="19" t="s">
        <v>114</v>
      </c>
      <c r="BE359" s="215">
        <f>IF(N359="základní",J359,0)</f>
        <v>0</v>
      </c>
      <c r="BF359" s="215">
        <f>IF(N359="snížená",J359,0)</f>
        <v>0</v>
      </c>
      <c r="BG359" s="215">
        <f>IF(N359="zákl. přenesená",J359,0)</f>
        <v>0</v>
      </c>
      <c r="BH359" s="215">
        <f>IF(N359="sníž. přenesená",J359,0)</f>
        <v>0</v>
      </c>
      <c r="BI359" s="215">
        <f>IF(N359="nulová",J359,0)</f>
        <v>0</v>
      </c>
      <c r="BJ359" s="19" t="s">
        <v>76</v>
      </c>
      <c r="BK359" s="215">
        <f>ROUND(I359*H359,2)</f>
        <v>0</v>
      </c>
      <c r="BL359" s="19" t="s">
        <v>265</v>
      </c>
      <c r="BM359" s="214" t="s">
        <v>1167</v>
      </c>
    </row>
    <row r="360" s="2" customFormat="1">
      <c r="A360" s="40"/>
      <c r="B360" s="41"/>
      <c r="C360" s="42"/>
      <c r="D360" s="216" t="s">
        <v>125</v>
      </c>
      <c r="E360" s="42"/>
      <c r="F360" s="217" t="s">
        <v>1168</v>
      </c>
      <c r="G360" s="42"/>
      <c r="H360" s="42"/>
      <c r="I360" s="218"/>
      <c r="J360" s="42"/>
      <c r="K360" s="42"/>
      <c r="L360" s="46"/>
      <c r="M360" s="219"/>
      <c r="N360" s="220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125</v>
      </c>
      <c r="AU360" s="19" t="s">
        <v>81</v>
      </c>
    </row>
    <row r="361" s="14" customFormat="1">
      <c r="A361" s="14"/>
      <c r="B361" s="238"/>
      <c r="C361" s="239"/>
      <c r="D361" s="229" t="s">
        <v>191</v>
      </c>
      <c r="E361" s="240" t="s">
        <v>19</v>
      </c>
      <c r="F361" s="241" t="s">
        <v>1169</v>
      </c>
      <c r="G361" s="239"/>
      <c r="H361" s="242">
        <v>5.5</v>
      </c>
      <c r="I361" s="243"/>
      <c r="J361" s="239"/>
      <c r="K361" s="239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191</v>
      </c>
      <c r="AU361" s="248" t="s">
        <v>81</v>
      </c>
      <c r="AV361" s="14" t="s">
        <v>81</v>
      </c>
      <c r="AW361" s="14" t="s">
        <v>33</v>
      </c>
      <c r="AX361" s="14" t="s">
        <v>76</v>
      </c>
      <c r="AY361" s="248" t="s">
        <v>114</v>
      </c>
    </row>
    <row r="362" s="2" customFormat="1" ht="24.15" customHeight="1">
      <c r="A362" s="40"/>
      <c r="B362" s="41"/>
      <c r="C362" s="203" t="s">
        <v>637</v>
      </c>
      <c r="D362" s="203" t="s">
        <v>118</v>
      </c>
      <c r="E362" s="204" t="s">
        <v>1170</v>
      </c>
      <c r="F362" s="205" t="s">
        <v>1171</v>
      </c>
      <c r="G362" s="206" t="s">
        <v>319</v>
      </c>
      <c r="H362" s="207">
        <v>17.149999999999999</v>
      </c>
      <c r="I362" s="208"/>
      <c r="J362" s="209">
        <f>ROUND(I362*H362,2)</f>
        <v>0</v>
      </c>
      <c r="K362" s="205" t="s">
        <v>122</v>
      </c>
      <c r="L362" s="46"/>
      <c r="M362" s="210" t="s">
        <v>19</v>
      </c>
      <c r="N362" s="211" t="s">
        <v>42</v>
      </c>
      <c r="O362" s="86"/>
      <c r="P362" s="212">
        <f>O362*H362</f>
        <v>0</v>
      </c>
      <c r="Q362" s="212">
        <v>0.0022200000000000002</v>
      </c>
      <c r="R362" s="212">
        <f>Q362*H362</f>
        <v>0.038073000000000003</v>
      </c>
      <c r="S362" s="212">
        <v>0</v>
      </c>
      <c r="T362" s="213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4" t="s">
        <v>265</v>
      </c>
      <c r="AT362" s="214" t="s">
        <v>118</v>
      </c>
      <c r="AU362" s="214" t="s">
        <v>81</v>
      </c>
      <c r="AY362" s="19" t="s">
        <v>114</v>
      </c>
      <c r="BE362" s="215">
        <f>IF(N362="základní",J362,0)</f>
        <v>0</v>
      </c>
      <c r="BF362" s="215">
        <f>IF(N362="snížená",J362,0)</f>
        <v>0</v>
      </c>
      <c r="BG362" s="215">
        <f>IF(N362="zákl. přenesená",J362,0)</f>
        <v>0</v>
      </c>
      <c r="BH362" s="215">
        <f>IF(N362="sníž. přenesená",J362,0)</f>
        <v>0</v>
      </c>
      <c r="BI362" s="215">
        <f>IF(N362="nulová",J362,0)</f>
        <v>0</v>
      </c>
      <c r="BJ362" s="19" t="s">
        <v>76</v>
      </c>
      <c r="BK362" s="215">
        <f>ROUND(I362*H362,2)</f>
        <v>0</v>
      </c>
      <c r="BL362" s="19" t="s">
        <v>265</v>
      </c>
      <c r="BM362" s="214" t="s">
        <v>1172</v>
      </c>
    </row>
    <row r="363" s="2" customFormat="1">
      <c r="A363" s="40"/>
      <c r="B363" s="41"/>
      <c r="C363" s="42"/>
      <c r="D363" s="216" t="s">
        <v>125</v>
      </c>
      <c r="E363" s="42"/>
      <c r="F363" s="217" t="s">
        <v>1173</v>
      </c>
      <c r="G363" s="42"/>
      <c r="H363" s="42"/>
      <c r="I363" s="218"/>
      <c r="J363" s="42"/>
      <c r="K363" s="42"/>
      <c r="L363" s="46"/>
      <c r="M363" s="219"/>
      <c r="N363" s="220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125</v>
      </c>
      <c r="AU363" s="19" t="s">
        <v>81</v>
      </c>
    </row>
    <row r="364" s="2" customFormat="1" ht="24.15" customHeight="1">
      <c r="A364" s="40"/>
      <c r="B364" s="41"/>
      <c r="C364" s="203" t="s">
        <v>1174</v>
      </c>
      <c r="D364" s="203" t="s">
        <v>118</v>
      </c>
      <c r="E364" s="204" t="s">
        <v>1175</v>
      </c>
      <c r="F364" s="205" t="s">
        <v>1176</v>
      </c>
      <c r="G364" s="206" t="s">
        <v>319</v>
      </c>
      <c r="H364" s="207">
        <v>17.149999999999999</v>
      </c>
      <c r="I364" s="208"/>
      <c r="J364" s="209">
        <f>ROUND(I364*H364,2)</f>
        <v>0</v>
      </c>
      <c r="K364" s="205" t="s">
        <v>122</v>
      </c>
      <c r="L364" s="46"/>
      <c r="M364" s="210" t="s">
        <v>19</v>
      </c>
      <c r="N364" s="211" t="s">
        <v>42</v>
      </c>
      <c r="O364" s="86"/>
      <c r="P364" s="212">
        <f>O364*H364</f>
        <v>0</v>
      </c>
      <c r="Q364" s="212">
        <v>0.0022000000000000001</v>
      </c>
      <c r="R364" s="212">
        <f>Q364*H364</f>
        <v>0.03773</v>
      </c>
      <c r="S364" s="212">
        <v>0</v>
      </c>
      <c r="T364" s="213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4" t="s">
        <v>265</v>
      </c>
      <c r="AT364" s="214" t="s">
        <v>118</v>
      </c>
      <c r="AU364" s="214" t="s">
        <v>81</v>
      </c>
      <c r="AY364" s="19" t="s">
        <v>114</v>
      </c>
      <c r="BE364" s="215">
        <f>IF(N364="základní",J364,0)</f>
        <v>0</v>
      </c>
      <c r="BF364" s="215">
        <f>IF(N364="snížená",J364,0)</f>
        <v>0</v>
      </c>
      <c r="BG364" s="215">
        <f>IF(N364="zákl. přenesená",J364,0)</f>
        <v>0</v>
      </c>
      <c r="BH364" s="215">
        <f>IF(N364="sníž. přenesená",J364,0)</f>
        <v>0</v>
      </c>
      <c r="BI364" s="215">
        <f>IF(N364="nulová",J364,0)</f>
        <v>0</v>
      </c>
      <c r="BJ364" s="19" t="s">
        <v>76</v>
      </c>
      <c r="BK364" s="215">
        <f>ROUND(I364*H364,2)</f>
        <v>0</v>
      </c>
      <c r="BL364" s="19" t="s">
        <v>265</v>
      </c>
      <c r="BM364" s="214" t="s">
        <v>1177</v>
      </c>
    </row>
    <row r="365" s="2" customFormat="1">
      <c r="A365" s="40"/>
      <c r="B365" s="41"/>
      <c r="C365" s="42"/>
      <c r="D365" s="216" t="s">
        <v>125</v>
      </c>
      <c r="E365" s="42"/>
      <c r="F365" s="217" t="s">
        <v>1178</v>
      </c>
      <c r="G365" s="42"/>
      <c r="H365" s="42"/>
      <c r="I365" s="218"/>
      <c r="J365" s="42"/>
      <c r="K365" s="42"/>
      <c r="L365" s="46"/>
      <c r="M365" s="219"/>
      <c r="N365" s="220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125</v>
      </c>
      <c r="AU365" s="19" t="s">
        <v>81</v>
      </c>
    </row>
    <row r="366" s="2" customFormat="1" ht="16.5" customHeight="1">
      <c r="A366" s="40"/>
      <c r="B366" s="41"/>
      <c r="C366" s="203" t="s">
        <v>1179</v>
      </c>
      <c r="D366" s="203" t="s">
        <v>118</v>
      </c>
      <c r="E366" s="204" t="s">
        <v>1180</v>
      </c>
      <c r="F366" s="205" t="s">
        <v>1181</v>
      </c>
      <c r="G366" s="206" t="s">
        <v>1182</v>
      </c>
      <c r="H366" s="207">
        <v>3</v>
      </c>
      <c r="I366" s="208"/>
      <c r="J366" s="209">
        <f>ROUND(I366*H366,2)</f>
        <v>0</v>
      </c>
      <c r="K366" s="205" t="s">
        <v>19</v>
      </c>
      <c r="L366" s="46"/>
      <c r="M366" s="210" t="s">
        <v>19</v>
      </c>
      <c r="N366" s="211" t="s">
        <v>42</v>
      </c>
      <c r="O366" s="86"/>
      <c r="P366" s="212">
        <f>O366*H366</f>
        <v>0</v>
      </c>
      <c r="Q366" s="212">
        <v>0.0109</v>
      </c>
      <c r="R366" s="212">
        <f>Q366*H366</f>
        <v>0.0327</v>
      </c>
      <c r="S366" s="212">
        <v>0</v>
      </c>
      <c r="T366" s="213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4" t="s">
        <v>265</v>
      </c>
      <c r="AT366" s="214" t="s">
        <v>118</v>
      </c>
      <c r="AU366" s="214" t="s">
        <v>81</v>
      </c>
      <c r="AY366" s="19" t="s">
        <v>114</v>
      </c>
      <c r="BE366" s="215">
        <f>IF(N366="základní",J366,0)</f>
        <v>0</v>
      </c>
      <c r="BF366" s="215">
        <f>IF(N366="snížená",J366,0)</f>
        <v>0</v>
      </c>
      <c r="BG366" s="215">
        <f>IF(N366="zákl. přenesená",J366,0)</f>
        <v>0</v>
      </c>
      <c r="BH366" s="215">
        <f>IF(N366="sníž. přenesená",J366,0)</f>
        <v>0</v>
      </c>
      <c r="BI366" s="215">
        <f>IF(N366="nulová",J366,0)</f>
        <v>0</v>
      </c>
      <c r="BJ366" s="19" t="s">
        <v>76</v>
      </c>
      <c r="BK366" s="215">
        <f>ROUND(I366*H366,2)</f>
        <v>0</v>
      </c>
      <c r="BL366" s="19" t="s">
        <v>265</v>
      </c>
      <c r="BM366" s="214" t="s">
        <v>1183</v>
      </c>
    </row>
    <row r="367" s="2" customFormat="1" ht="21.75" customHeight="1">
      <c r="A367" s="40"/>
      <c r="B367" s="41"/>
      <c r="C367" s="203" t="s">
        <v>1184</v>
      </c>
      <c r="D367" s="203" t="s">
        <v>118</v>
      </c>
      <c r="E367" s="204" t="s">
        <v>1185</v>
      </c>
      <c r="F367" s="205" t="s">
        <v>1186</v>
      </c>
      <c r="G367" s="206" t="s">
        <v>319</v>
      </c>
      <c r="H367" s="207">
        <v>5.5</v>
      </c>
      <c r="I367" s="208"/>
      <c r="J367" s="209">
        <f>ROUND(I367*H367,2)</f>
        <v>0</v>
      </c>
      <c r="K367" s="205" t="s">
        <v>19</v>
      </c>
      <c r="L367" s="46"/>
      <c r="M367" s="210" t="s">
        <v>19</v>
      </c>
      <c r="N367" s="211" t="s">
        <v>42</v>
      </c>
      <c r="O367" s="86"/>
      <c r="P367" s="212">
        <f>O367*H367</f>
        <v>0</v>
      </c>
      <c r="Q367" s="212">
        <v>0.0016299999999999999</v>
      </c>
      <c r="R367" s="212">
        <f>Q367*H367</f>
        <v>0.008964999999999999</v>
      </c>
      <c r="S367" s="212">
        <v>0</v>
      </c>
      <c r="T367" s="213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4" t="s">
        <v>265</v>
      </c>
      <c r="AT367" s="214" t="s">
        <v>118</v>
      </c>
      <c r="AU367" s="214" t="s">
        <v>81</v>
      </c>
      <c r="AY367" s="19" t="s">
        <v>114</v>
      </c>
      <c r="BE367" s="215">
        <f>IF(N367="základní",J367,0)</f>
        <v>0</v>
      </c>
      <c r="BF367" s="215">
        <f>IF(N367="snížená",J367,0)</f>
        <v>0</v>
      </c>
      <c r="BG367" s="215">
        <f>IF(N367="zákl. přenesená",J367,0)</f>
        <v>0</v>
      </c>
      <c r="BH367" s="215">
        <f>IF(N367="sníž. přenesená",J367,0)</f>
        <v>0</v>
      </c>
      <c r="BI367" s="215">
        <f>IF(N367="nulová",J367,0)</f>
        <v>0</v>
      </c>
      <c r="BJ367" s="19" t="s">
        <v>76</v>
      </c>
      <c r="BK367" s="215">
        <f>ROUND(I367*H367,2)</f>
        <v>0</v>
      </c>
      <c r="BL367" s="19" t="s">
        <v>265</v>
      </c>
      <c r="BM367" s="214" t="s">
        <v>1187</v>
      </c>
    </row>
    <row r="368" s="14" customFormat="1">
      <c r="A368" s="14"/>
      <c r="B368" s="238"/>
      <c r="C368" s="239"/>
      <c r="D368" s="229" t="s">
        <v>191</v>
      </c>
      <c r="E368" s="240" t="s">
        <v>19</v>
      </c>
      <c r="F368" s="241" t="s">
        <v>1188</v>
      </c>
      <c r="G368" s="239"/>
      <c r="H368" s="242">
        <v>5.5</v>
      </c>
      <c r="I368" s="243"/>
      <c r="J368" s="239"/>
      <c r="K368" s="239"/>
      <c r="L368" s="244"/>
      <c r="M368" s="245"/>
      <c r="N368" s="246"/>
      <c r="O368" s="246"/>
      <c r="P368" s="246"/>
      <c r="Q368" s="246"/>
      <c r="R368" s="246"/>
      <c r="S368" s="246"/>
      <c r="T368" s="24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8" t="s">
        <v>191</v>
      </c>
      <c r="AU368" s="248" t="s">
        <v>81</v>
      </c>
      <c r="AV368" s="14" t="s">
        <v>81</v>
      </c>
      <c r="AW368" s="14" t="s">
        <v>33</v>
      </c>
      <c r="AX368" s="14" t="s">
        <v>76</v>
      </c>
      <c r="AY368" s="248" t="s">
        <v>114</v>
      </c>
    </row>
    <row r="369" s="2" customFormat="1" ht="24.15" customHeight="1">
      <c r="A369" s="40"/>
      <c r="B369" s="41"/>
      <c r="C369" s="203" t="s">
        <v>1189</v>
      </c>
      <c r="D369" s="203" t="s">
        <v>118</v>
      </c>
      <c r="E369" s="204" t="s">
        <v>1190</v>
      </c>
      <c r="F369" s="205" t="s">
        <v>1191</v>
      </c>
      <c r="G369" s="206" t="s">
        <v>238</v>
      </c>
      <c r="H369" s="207">
        <v>0.23999999999999999</v>
      </c>
      <c r="I369" s="208"/>
      <c r="J369" s="209">
        <f>ROUND(I369*H369,2)</f>
        <v>0</v>
      </c>
      <c r="K369" s="205" t="s">
        <v>122</v>
      </c>
      <c r="L369" s="46"/>
      <c r="M369" s="210" t="s">
        <v>19</v>
      </c>
      <c r="N369" s="211" t="s">
        <v>42</v>
      </c>
      <c r="O369" s="86"/>
      <c r="P369" s="212">
        <f>O369*H369</f>
        <v>0</v>
      </c>
      <c r="Q369" s="212">
        <v>0</v>
      </c>
      <c r="R369" s="212">
        <f>Q369*H369</f>
        <v>0</v>
      </c>
      <c r="S369" s="212">
        <v>0</v>
      </c>
      <c r="T369" s="213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4" t="s">
        <v>265</v>
      </c>
      <c r="AT369" s="214" t="s">
        <v>118</v>
      </c>
      <c r="AU369" s="214" t="s">
        <v>81</v>
      </c>
      <c r="AY369" s="19" t="s">
        <v>114</v>
      </c>
      <c r="BE369" s="215">
        <f>IF(N369="základní",J369,0)</f>
        <v>0</v>
      </c>
      <c r="BF369" s="215">
        <f>IF(N369="snížená",J369,0)</f>
        <v>0</v>
      </c>
      <c r="BG369" s="215">
        <f>IF(N369="zákl. přenesená",J369,0)</f>
        <v>0</v>
      </c>
      <c r="BH369" s="215">
        <f>IF(N369="sníž. přenesená",J369,0)</f>
        <v>0</v>
      </c>
      <c r="BI369" s="215">
        <f>IF(N369="nulová",J369,0)</f>
        <v>0</v>
      </c>
      <c r="BJ369" s="19" t="s">
        <v>76</v>
      </c>
      <c r="BK369" s="215">
        <f>ROUND(I369*H369,2)</f>
        <v>0</v>
      </c>
      <c r="BL369" s="19" t="s">
        <v>265</v>
      </c>
      <c r="BM369" s="214" t="s">
        <v>1192</v>
      </c>
    </row>
    <row r="370" s="2" customFormat="1">
      <c r="A370" s="40"/>
      <c r="B370" s="41"/>
      <c r="C370" s="42"/>
      <c r="D370" s="216" t="s">
        <v>125</v>
      </c>
      <c r="E370" s="42"/>
      <c r="F370" s="217" t="s">
        <v>1193</v>
      </c>
      <c r="G370" s="42"/>
      <c r="H370" s="42"/>
      <c r="I370" s="218"/>
      <c r="J370" s="42"/>
      <c r="K370" s="42"/>
      <c r="L370" s="46"/>
      <c r="M370" s="219"/>
      <c r="N370" s="220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125</v>
      </c>
      <c r="AU370" s="19" t="s">
        <v>81</v>
      </c>
    </row>
    <row r="371" s="12" customFormat="1" ht="22.8" customHeight="1">
      <c r="A371" s="12"/>
      <c r="B371" s="187"/>
      <c r="C371" s="188"/>
      <c r="D371" s="189" t="s">
        <v>70</v>
      </c>
      <c r="E371" s="201" t="s">
        <v>1194</v>
      </c>
      <c r="F371" s="201" t="s">
        <v>1195</v>
      </c>
      <c r="G371" s="188"/>
      <c r="H371" s="188"/>
      <c r="I371" s="191"/>
      <c r="J371" s="202">
        <f>BK371</f>
        <v>0</v>
      </c>
      <c r="K371" s="188"/>
      <c r="L371" s="193"/>
      <c r="M371" s="194"/>
      <c r="N371" s="195"/>
      <c r="O371" s="195"/>
      <c r="P371" s="196">
        <f>SUM(P372:P377)</f>
        <v>0</v>
      </c>
      <c r="Q371" s="195"/>
      <c r="R371" s="196">
        <f>SUM(R372:R377)</f>
        <v>0.54018899999999992</v>
      </c>
      <c r="S371" s="195"/>
      <c r="T371" s="197">
        <f>SUM(T372:T377)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98" t="s">
        <v>81</v>
      </c>
      <c r="AT371" s="199" t="s">
        <v>70</v>
      </c>
      <c r="AU371" s="199" t="s">
        <v>76</v>
      </c>
      <c r="AY371" s="198" t="s">
        <v>114</v>
      </c>
      <c r="BK371" s="200">
        <f>SUM(BK372:BK377)</f>
        <v>0</v>
      </c>
    </row>
    <row r="372" s="2" customFormat="1" ht="21.75" customHeight="1">
      <c r="A372" s="40"/>
      <c r="B372" s="41"/>
      <c r="C372" s="203" t="s">
        <v>588</v>
      </c>
      <c r="D372" s="203" t="s">
        <v>118</v>
      </c>
      <c r="E372" s="204" t="s">
        <v>1196</v>
      </c>
      <c r="F372" s="205" t="s">
        <v>1197</v>
      </c>
      <c r="G372" s="206" t="s">
        <v>183</v>
      </c>
      <c r="H372" s="207">
        <v>37.774999999999999</v>
      </c>
      <c r="I372" s="208"/>
      <c r="J372" s="209">
        <f>ROUND(I372*H372,2)</f>
        <v>0</v>
      </c>
      <c r="K372" s="205" t="s">
        <v>122</v>
      </c>
      <c r="L372" s="46"/>
      <c r="M372" s="210" t="s">
        <v>19</v>
      </c>
      <c r="N372" s="211" t="s">
        <v>42</v>
      </c>
      <c r="O372" s="86"/>
      <c r="P372" s="212">
        <f>O372*H372</f>
        <v>0</v>
      </c>
      <c r="Q372" s="212">
        <v>0</v>
      </c>
      <c r="R372" s="212">
        <f>Q372*H372</f>
        <v>0</v>
      </c>
      <c r="S372" s="212">
        <v>0</v>
      </c>
      <c r="T372" s="213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4" t="s">
        <v>265</v>
      </c>
      <c r="AT372" s="214" t="s">
        <v>118</v>
      </c>
      <c r="AU372" s="214" t="s">
        <v>81</v>
      </c>
      <c r="AY372" s="19" t="s">
        <v>114</v>
      </c>
      <c r="BE372" s="215">
        <f>IF(N372="základní",J372,0)</f>
        <v>0</v>
      </c>
      <c r="BF372" s="215">
        <f>IF(N372="snížená",J372,0)</f>
        <v>0</v>
      </c>
      <c r="BG372" s="215">
        <f>IF(N372="zákl. přenesená",J372,0)</f>
        <v>0</v>
      </c>
      <c r="BH372" s="215">
        <f>IF(N372="sníž. přenesená",J372,0)</f>
        <v>0</v>
      </c>
      <c r="BI372" s="215">
        <f>IF(N372="nulová",J372,0)</f>
        <v>0</v>
      </c>
      <c r="BJ372" s="19" t="s">
        <v>76</v>
      </c>
      <c r="BK372" s="215">
        <f>ROUND(I372*H372,2)</f>
        <v>0</v>
      </c>
      <c r="BL372" s="19" t="s">
        <v>265</v>
      </c>
      <c r="BM372" s="214" t="s">
        <v>1198</v>
      </c>
    </row>
    <row r="373" s="2" customFormat="1">
      <c r="A373" s="40"/>
      <c r="B373" s="41"/>
      <c r="C373" s="42"/>
      <c r="D373" s="216" t="s">
        <v>125</v>
      </c>
      <c r="E373" s="42"/>
      <c r="F373" s="217" t="s">
        <v>1199</v>
      </c>
      <c r="G373" s="42"/>
      <c r="H373" s="42"/>
      <c r="I373" s="218"/>
      <c r="J373" s="42"/>
      <c r="K373" s="42"/>
      <c r="L373" s="46"/>
      <c r="M373" s="219"/>
      <c r="N373" s="220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125</v>
      </c>
      <c r="AU373" s="19" t="s">
        <v>81</v>
      </c>
    </row>
    <row r="374" s="2" customFormat="1" ht="16.5" customHeight="1">
      <c r="A374" s="40"/>
      <c r="B374" s="41"/>
      <c r="C374" s="260" t="s">
        <v>592</v>
      </c>
      <c r="D374" s="260" t="s">
        <v>254</v>
      </c>
      <c r="E374" s="261" t="s">
        <v>1200</v>
      </c>
      <c r="F374" s="262" t="s">
        <v>1201</v>
      </c>
      <c r="G374" s="263" t="s">
        <v>183</v>
      </c>
      <c r="H374" s="264">
        <v>41.552999999999997</v>
      </c>
      <c r="I374" s="265"/>
      <c r="J374" s="266">
        <f>ROUND(I374*H374,2)</f>
        <v>0</v>
      </c>
      <c r="K374" s="262" t="s">
        <v>122</v>
      </c>
      <c r="L374" s="267"/>
      <c r="M374" s="268" t="s">
        <v>19</v>
      </c>
      <c r="N374" s="269" t="s">
        <v>42</v>
      </c>
      <c r="O374" s="86"/>
      <c r="P374" s="212">
        <f>O374*H374</f>
        <v>0</v>
      </c>
      <c r="Q374" s="212">
        <v>0.012999999999999999</v>
      </c>
      <c r="R374" s="212">
        <f>Q374*H374</f>
        <v>0.54018899999999992</v>
      </c>
      <c r="S374" s="212">
        <v>0</v>
      </c>
      <c r="T374" s="213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4" t="s">
        <v>367</v>
      </c>
      <c r="AT374" s="214" t="s">
        <v>254</v>
      </c>
      <c r="AU374" s="214" t="s">
        <v>81</v>
      </c>
      <c r="AY374" s="19" t="s">
        <v>114</v>
      </c>
      <c r="BE374" s="215">
        <f>IF(N374="základní",J374,0)</f>
        <v>0</v>
      </c>
      <c r="BF374" s="215">
        <f>IF(N374="snížená",J374,0)</f>
        <v>0</v>
      </c>
      <c r="BG374" s="215">
        <f>IF(N374="zákl. přenesená",J374,0)</f>
        <v>0</v>
      </c>
      <c r="BH374" s="215">
        <f>IF(N374="sníž. přenesená",J374,0)</f>
        <v>0</v>
      </c>
      <c r="BI374" s="215">
        <f>IF(N374="nulová",J374,0)</f>
        <v>0</v>
      </c>
      <c r="BJ374" s="19" t="s">
        <v>76</v>
      </c>
      <c r="BK374" s="215">
        <f>ROUND(I374*H374,2)</f>
        <v>0</v>
      </c>
      <c r="BL374" s="19" t="s">
        <v>265</v>
      </c>
      <c r="BM374" s="214" t="s">
        <v>1202</v>
      </c>
    </row>
    <row r="375" s="14" customFormat="1">
      <c r="A375" s="14"/>
      <c r="B375" s="238"/>
      <c r="C375" s="239"/>
      <c r="D375" s="229" t="s">
        <v>191</v>
      </c>
      <c r="E375" s="239"/>
      <c r="F375" s="241" t="s">
        <v>1203</v>
      </c>
      <c r="G375" s="239"/>
      <c r="H375" s="242">
        <v>41.552999999999997</v>
      </c>
      <c r="I375" s="243"/>
      <c r="J375" s="239"/>
      <c r="K375" s="239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191</v>
      </c>
      <c r="AU375" s="248" t="s">
        <v>81</v>
      </c>
      <c r="AV375" s="14" t="s">
        <v>81</v>
      </c>
      <c r="AW375" s="14" t="s">
        <v>4</v>
      </c>
      <c r="AX375" s="14" t="s">
        <v>76</v>
      </c>
      <c r="AY375" s="248" t="s">
        <v>114</v>
      </c>
    </row>
    <row r="376" s="2" customFormat="1" ht="24.15" customHeight="1">
      <c r="A376" s="40"/>
      <c r="B376" s="41"/>
      <c r="C376" s="203" t="s">
        <v>1204</v>
      </c>
      <c r="D376" s="203" t="s">
        <v>118</v>
      </c>
      <c r="E376" s="204" t="s">
        <v>1205</v>
      </c>
      <c r="F376" s="205" t="s">
        <v>1206</v>
      </c>
      <c r="G376" s="206" t="s">
        <v>238</v>
      </c>
      <c r="H376" s="207">
        <v>0.54000000000000004</v>
      </c>
      <c r="I376" s="208"/>
      <c r="J376" s="209">
        <f>ROUND(I376*H376,2)</f>
        <v>0</v>
      </c>
      <c r="K376" s="205" t="s">
        <v>122</v>
      </c>
      <c r="L376" s="46"/>
      <c r="M376" s="210" t="s">
        <v>19</v>
      </c>
      <c r="N376" s="211" t="s">
        <v>42</v>
      </c>
      <c r="O376" s="86"/>
      <c r="P376" s="212">
        <f>O376*H376</f>
        <v>0</v>
      </c>
      <c r="Q376" s="212">
        <v>0</v>
      </c>
      <c r="R376" s="212">
        <f>Q376*H376</f>
        <v>0</v>
      </c>
      <c r="S376" s="212">
        <v>0</v>
      </c>
      <c r="T376" s="213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4" t="s">
        <v>265</v>
      </c>
      <c r="AT376" s="214" t="s">
        <v>118</v>
      </c>
      <c r="AU376" s="214" t="s">
        <v>81</v>
      </c>
      <c r="AY376" s="19" t="s">
        <v>114</v>
      </c>
      <c r="BE376" s="215">
        <f>IF(N376="základní",J376,0)</f>
        <v>0</v>
      </c>
      <c r="BF376" s="215">
        <f>IF(N376="snížená",J376,0)</f>
        <v>0</v>
      </c>
      <c r="BG376" s="215">
        <f>IF(N376="zákl. přenesená",J376,0)</f>
        <v>0</v>
      </c>
      <c r="BH376" s="215">
        <f>IF(N376="sníž. přenesená",J376,0)</f>
        <v>0</v>
      </c>
      <c r="BI376" s="215">
        <f>IF(N376="nulová",J376,0)</f>
        <v>0</v>
      </c>
      <c r="BJ376" s="19" t="s">
        <v>76</v>
      </c>
      <c r="BK376" s="215">
        <f>ROUND(I376*H376,2)</f>
        <v>0</v>
      </c>
      <c r="BL376" s="19" t="s">
        <v>265</v>
      </c>
      <c r="BM376" s="214" t="s">
        <v>1207</v>
      </c>
    </row>
    <row r="377" s="2" customFormat="1">
      <c r="A377" s="40"/>
      <c r="B377" s="41"/>
      <c r="C377" s="42"/>
      <c r="D377" s="216" t="s">
        <v>125</v>
      </c>
      <c r="E377" s="42"/>
      <c r="F377" s="217" t="s">
        <v>1208</v>
      </c>
      <c r="G377" s="42"/>
      <c r="H377" s="42"/>
      <c r="I377" s="218"/>
      <c r="J377" s="42"/>
      <c r="K377" s="42"/>
      <c r="L377" s="46"/>
      <c r="M377" s="219"/>
      <c r="N377" s="220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125</v>
      </c>
      <c r="AU377" s="19" t="s">
        <v>81</v>
      </c>
    </row>
    <row r="378" s="12" customFormat="1" ht="22.8" customHeight="1">
      <c r="A378" s="12"/>
      <c r="B378" s="187"/>
      <c r="C378" s="188"/>
      <c r="D378" s="189" t="s">
        <v>70</v>
      </c>
      <c r="E378" s="201" t="s">
        <v>616</v>
      </c>
      <c r="F378" s="201" t="s">
        <v>617</v>
      </c>
      <c r="G378" s="188"/>
      <c r="H378" s="188"/>
      <c r="I378" s="191"/>
      <c r="J378" s="202">
        <f>BK378</f>
        <v>0</v>
      </c>
      <c r="K378" s="188"/>
      <c r="L378" s="193"/>
      <c r="M378" s="194"/>
      <c r="N378" s="195"/>
      <c r="O378" s="195"/>
      <c r="P378" s="196">
        <f>SUM(P379:P387)</f>
        <v>0</v>
      </c>
      <c r="Q378" s="195"/>
      <c r="R378" s="196">
        <f>SUM(R379:R387)</f>
        <v>0.20058524999999999</v>
      </c>
      <c r="S378" s="195"/>
      <c r="T378" s="197">
        <f>SUM(T379:T387)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98" t="s">
        <v>81</v>
      </c>
      <c r="AT378" s="199" t="s">
        <v>70</v>
      </c>
      <c r="AU378" s="199" t="s">
        <v>76</v>
      </c>
      <c r="AY378" s="198" t="s">
        <v>114</v>
      </c>
      <c r="BK378" s="200">
        <f>SUM(BK379:BK387)</f>
        <v>0</v>
      </c>
    </row>
    <row r="379" s="2" customFormat="1" ht="16.5" customHeight="1">
      <c r="A379" s="40"/>
      <c r="B379" s="41"/>
      <c r="C379" s="203" t="s">
        <v>597</v>
      </c>
      <c r="D379" s="203" t="s">
        <v>118</v>
      </c>
      <c r="E379" s="204" t="s">
        <v>1209</v>
      </c>
      <c r="F379" s="205" t="s">
        <v>1210</v>
      </c>
      <c r="G379" s="206" t="s">
        <v>183</v>
      </c>
      <c r="H379" s="207">
        <v>37.774999999999999</v>
      </c>
      <c r="I379" s="208"/>
      <c r="J379" s="209">
        <f>ROUND(I379*H379,2)</f>
        <v>0</v>
      </c>
      <c r="K379" s="205" t="s">
        <v>122</v>
      </c>
      <c r="L379" s="46"/>
      <c r="M379" s="210" t="s">
        <v>19</v>
      </c>
      <c r="N379" s="211" t="s">
        <v>42</v>
      </c>
      <c r="O379" s="86"/>
      <c r="P379" s="212">
        <f>O379*H379</f>
        <v>0</v>
      </c>
      <c r="Q379" s="212">
        <v>0.00031</v>
      </c>
      <c r="R379" s="212">
        <f>Q379*H379</f>
        <v>0.01171025</v>
      </c>
      <c r="S379" s="212">
        <v>0</v>
      </c>
      <c r="T379" s="213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4" t="s">
        <v>265</v>
      </c>
      <c r="AT379" s="214" t="s">
        <v>118</v>
      </c>
      <c r="AU379" s="214" t="s">
        <v>81</v>
      </c>
      <c r="AY379" s="19" t="s">
        <v>114</v>
      </c>
      <c r="BE379" s="215">
        <f>IF(N379="základní",J379,0)</f>
        <v>0</v>
      </c>
      <c r="BF379" s="215">
        <f>IF(N379="snížená",J379,0)</f>
        <v>0</v>
      </c>
      <c r="BG379" s="215">
        <f>IF(N379="zákl. přenesená",J379,0)</f>
        <v>0</v>
      </c>
      <c r="BH379" s="215">
        <f>IF(N379="sníž. přenesená",J379,0)</f>
        <v>0</v>
      </c>
      <c r="BI379" s="215">
        <f>IF(N379="nulová",J379,0)</f>
        <v>0</v>
      </c>
      <c r="BJ379" s="19" t="s">
        <v>76</v>
      </c>
      <c r="BK379" s="215">
        <f>ROUND(I379*H379,2)</f>
        <v>0</v>
      </c>
      <c r="BL379" s="19" t="s">
        <v>265</v>
      </c>
      <c r="BM379" s="214" t="s">
        <v>1211</v>
      </c>
    </row>
    <row r="380" s="2" customFormat="1">
      <c r="A380" s="40"/>
      <c r="B380" s="41"/>
      <c r="C380" s="42"/>
      <c r="D380" s="216" t="s">
        <v>125</v>
      </c>
      <c r="E380" s="42"/>
      <c r="F380" s="217" t="s">
        <v>1212</v>
      </c>
      <c r="G380" s="42"/>
      <c r="H380" s="42"/>
      <c r="I380" s="218"/>
      <c r="J380" s="42"/>
      <c r="K380" s="42"/>
      <c r="L380" s="46"/>
      <c r="M380" s="219"/>
      <c r="N380" s="220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125</v>
      </c>
      <c r="AU380" s="19" t="s">
        <v>81</v>
      </c>
    </row>
    <row r="381" s="14" customFormat="1">
      <c r="A381" s="14"/>
      <c r="B381" s="238"/>
      <c r="C381" s="239"/>
      <c r="D381" s="229" t="s">
        <v>191</v>
      </c>
      <c r="E381" s="240" t="s">
        <v>19</v>
      </c>
      <c r="F381" s="241" t="s">
        <v>1164</v>
      </c>
      <c r="G381" s="239"/>
      <c r="H381" s="242">
        <v>16.949999999999999</v>
      </c>
      <c r="I381" s="243"/>
      <c r="J381" s="239"/>
      <c r="K381" s="239"/>
      <c r="L381" s="244"/>
      <c r="M381" s="245"/>
      <c r="N381" s="246"/>
      <c r="O381" s="246"/>
      <c r="P381" s="246"/>
      <c r="Q381" s="246"/>
      <c r="R381" s="246"/>
      <c r="S381" s="246"/>
      <c r="T381" s="24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8" t="s">
        <v>191</v>
      </c>
      <c r="AU381" s="248" t="s">
        <v>81</v>
      </c>
      <c r="AV381" s="14" t="s">
        <v>81</v>
      </c>
      <c r="AW381" s="14" t="s">
        <v>33</v>
      </c>
      <c r="AX381" s="14" t="s">
        <v>71</v>
      </c>
      <c r="AY381" s="248" t="s">
        <v>114</v>
      </c>
    </row>
    <row r="382" s="14" customFormat="1">
      <c r="A382" s="14"/>
      <c r="B382" s="238"/>
      <c r="C382" s="239"/>
      <c r="D382" s="229" t="s">
        <v>191</v>
      </c>
      <c r="E382" s="240" t="s">
        <v>19</v>
      </c>
      <c r="F382" s="241" t="s">
        <v>1213</v>
      </c>
      <c r="G382" s="239"/>
      <c r="H382" s="242">
        <v>18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191</v>
      </c>
      <c r="AU382" s="248" t="s">
        <v>81</v>
      </c>
      <c r="AV382" s="14" t="s">
        <v>81</v>
      </c>
      <c r="AW382" s="14" t="s">
        <v>33</v>
      </c>
      <c r="AX382" s="14" t="s">
        <v>71</v>
      </c>
      <c r="AY382" s="248" t="s">
        <v>114</v>
      </c>
    </row>
    <row r="383" s="14" customFormat="1">
      <c r="A383" s="14"/>
      <c r="B383" s="238"/>
      <c r="C383" s="239"/>
      <c r="D383" s="229" t="s">
        <v>191</v>
      </c>
      <c r="E383" s="240" t="s">
        <v>19</v>
      </c>
      <c r="F383" s="241" t="s">
        <v>1214</v>
      </c>
      <c r="G383" s="239"/>
      <c r="H383" s="242">
        <v>2.8250000000000002</v>
      </c>
      <c r="I383" s="243"/>
      <c r="J383" s="239"/>
      <c r="K383" s="239"/>
      <c r="L383" s="244"/>
      <c r="M383" s="245"/>
      <c r="N383" s="246"/>
      <c r="O383" s="246"/>
      <c r="P383" s="246"/>
      <c r="Q383" s="246"/>
      <c r="R383" s="246"/>
      <c r="S383" s="246"/>
      <c r="T383" s="24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8" t="s">
        <v>191</v>
      </c>
      <c r="AU383" s="248" t="s">
        <v>81</v>
      </c>
      <c r="AV383" s="14" t="s">
        <v>81</v>
      </c>
      <c r="AW383" s="14" t="s">
        <v>33</v>
      </c>
      <c r="AX383" s="14" t="s">
        <v>71</v>
      </c>
      <c r="AY383" s="248" t="s">
        <v>114</v>
      </c>
    </row>
    <row r="384" s="15" customFormat="1">
      <c r="A384" s="15"/>
      <c r="B384" s="249"/>
      <c r="C384" s="250"/>
      <c r="D384" s="229" t="s">
        <v>191</v>
      </c>
      <c r="E384" s="251" t="s">
        <v>19</v>
      </c>
      <c r="F384" s="252" t="s">
        <v>196</v>
      </c>
      <c r="G384" s="250"/>
      <c r="H384" s="253">
        <v>37.775000000000006</v>
      </c>
      <c r="I384" s="254"/>
      <c r="J384" s="250"/>
      <c r="K384" s="250"/>
      <c r="L384" s="255"/>
      <c r="M384" s="256"/>
      <c r="N384" s="257"/>
      <c r="O384" s="257"/>
      <c r="P384" s="257"/>
      <c r="Q384" s="257"/>
      <c r="R384" s="257"/>
      <c r="S384" s="257"/>
      <c r="T384" s="258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9" t="s">
        <v>191</v>
      </c>
      <c r="AU384" s="259" t="s">
        <v>81</v>
      </c>
      <c r="AV384" s="15" t="s">
        <v>117</v>
      </c>
      <c r="AW384" s="15" t="s">
        <v>33</v>
      </c>
      <c r="AX384" s="15" t="s">
        <v>76</v>
      </c>
      <c r="AY384" s="259" t="s">
        <v>114</v>
      </c>
    </row>
    <row r="385" s="2" customFormat="1" ht="16.5" customHeight="1">
      <c r="A385" s="40"/>
      <c r="B385" s="41"/>
      <c r="C385" s="260" t="s">
        <v>601</v>
      </c>
      <c r="D385" s="260" t="s">
        <v>254</v>
      </c>
      <c r="E385" s="261" t="s">
        <v>1215</v>
      </c>
      <c r="F385" s="262" t="s">
        <v>1216</v>
      </c>
      <c r="G385" s="263" t="s">
        <v>183</v>
      </c>
      <c r="H385" s="264">
        <v>37.774999999999999</v>
      </c>
      <c r="I385" s="265"/>
      <c r="J385" s="266">
        <f>ROUND(I385*H385,2)</f>
        <v>0</v>
      </c>
      <c r="K385" s="262" t="s">
        <v>122</v>
      </c>
      <c r="L385" s="267"/>
      <c r="M385" s="268" t="s">
        <v>19</v>
      </c>
      <c r="N385" s="269" t="s">
        <v>42</v>
      </c>
      <c r="O385" s="86"/>
      <c r="P385" s="212">
        <f>O385*H385</f>
        <v>0</v>
      </c>
      <c r="Q385" s="212">
        <v>0.0050000000000000001</v>
      </c>
      <c r="R385" s="212">
        <f>Q385*H385</f>
        <v>0.18887499999999999</v>
      </c>
      <c r="S385" s="212">
        <v>0</v>
      </c>
      <c r="T385" s="213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4" t="s">
        <v>367</v>
      </c>
      <c r="AT385" s="214" t="s">
        <v>254</v>
      </c>
      <c r="AU385" s="214" t="s">
        <v>81</v>
      </c>
      <c r="AY385" s="19" t="s">
        <v>114</v>
      </c>
      <c r="BE385" s="215">
        <f>IF(N385="základní",J385,0)</f>
        <v>0</v>
      </c>
      <c r="BF385" s="215">
        <f>IF(N385="snížená",J385,0)</f>
        <v>0</v>
      </c>
      <c r="BG385" s="215">
        <f>IF(N385="zákl. přenesená",J385,0)</f>
        <v>0</v>
      </c>
      <c r="BH385" s="215">
        <f>IF(N385="sníž. přenesená",J385,0)</f>
        <v>0</v>
      </c>
      <c r="BI385" s="215">
        <f>IF(N385="nulová",J385,0)</f>
        <v>0</v>
      </c>
      <c r="BJ385" s="19" t="s">
        <v>76</v>
      </c>
      <c r="BK385" s="215">
        <f>ROUND(I385*H385,2)</f>
        <v>0</v>
      </c>
      <c r="BL385" s="19" t="s">
        <v>265</v>
      </c>
      <c r="BM385" s="214" t="s">
        <v>1217</v>
      </c>
    </row>
    <row r="386" s="2" customFormat="1" ht="24.15" customHeight="1">
      <c r="A386" s="40"/>
      <c r="B386" s="41"/>
      <c r="C386" s="203" t="s">
        <v>1218</v>
      </c>
      <c r="D386" s="203" t="s">
        <v>118</v>
      </c>
      <c r="E386" s="204" t="s">
        <v>638</v>
      </c>
      <c r="F386" s="205" t="s">
        <v>639</v>
      </c>
      <c r="G386" s="206" t="s">
        <v>238</v>
      </c>
      <c r="H386" s="207">
        <v>0.20100000000000001</v>
      </c>
      <c r="I386" s="208"/>
      <c r="J386" s="209">
        <f>ROUND(I386*H386,2)</f>
        <v>0</v>
      </c>
      <c r="K386" s="205" t="s">
        <v>122</v>
      </c>
      <c r="L386" s="46"/>
      <c r="M386" s="210" t="s">
        <v>19</v>
      </c>
      <c r="N386" s="211" t="s">
        <v>42</v>
      </c>
      <c r="O386" s="86"/>
      <c r="P386" s="212">
        <f>O386*H386</f>
        <v>0</v>
      </c>
      <c r="Q386" s="212">
        <v>0</v>
      </c>
      <c r="R386" s="212">
        <f>Q386*H386</f>
        <v>0</v>
      </c>
      <c r="S386" s="212">
        <v>0</v>
      </c>
      <c r="T386" s="213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4" t="s">
        <v>265</v>
      </c>
      <c r="AT386" s="214" t="s">
        <v>118</v>
      </c>
      <c r="AU386" s="214" t="s">
        <v>81</v>
      </c>
      <c r="AY386" s="19" t="s">
        <v>114</v>
      </c>
      <c r="BE386" s="215">
        <f>IF(N386="základní",J386,0)</f>
        <v>0</v>
      </c>
      <c r="BF386" s="215">
        <f>IF(N386="snížená",J386,0)</f>
        <v>0</v>
      </c>
      <c r="BG386" s="215">
        <f>IF(N386="zákl. přenesená",J386,0)</f>
        <v>0</v>
      </c>
      <c r="BH386" s="215">
        <f>IF(N386="sníž. přenesená",J386,0)</f>
        <v>0</v>
      </c>
      <c r="BI386" s="215">
        <f>IF(N386="nulová",J386,0)</f>
        <v>0</v>
      </c>
      <c r="BJ386" s="19" t="s">
        <v>76</v>
      </c>
      <c r="BK386" s="215">
        <f>ROUND(I386*H386,2)</f>
        <v>0</v>
      </c>
      <c r="BL386" s="19" t="s">
        <v>265</v>
      </c>
      <c r="BM386" s="214" t="s">
        <v>1219</v>
      </c>
    </row>
    <row r="387" s="2" customFormat="1">
      <c r="A387" s="40"/>
      <c r="B387" s="41"/>
      <c r="C387" s="42"/>
      <c r="D387" s="216" t="s">
        <v>125</v>
      </c>
      <c r="E387" s="42"/>
      <c r="F387" s="217" t="s">
        <v>641</v>
      </c>
      <c r="G387" s="42"/>
      <c r="H387" s="42"/>
      <c r="I387" s="218"/>
      <c r="J387" s="42"/>
      <c r="K387" s="42"/>
      <c r="L387" s="46"/>
      <c r="M387" s="219"/>
      <c r="N387" s="220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125</v>
      </c>
      <c r="AU387" s="19" t="s">
        <v>81</v>
      </c>
    </row>
    <row r="388" s="12" customFormat="1" ht="22.8" customHeight="1">
      <c r="A388" s="12"/>
      <c r="B388" s="187"/>
      <c r="C388" s="188"/>
      <c r="D388" s="189" t="s">
        <v>70</v>
      </c>
      <c r="E388" s="201" t="s">
        <v>642</v>
      </c>
      <c r="F388" s="201" t="s">
        <v>643</v>
      </c>
      <c r="G388" s="188"/>
      <c r="H388" s="188"/>
      <c r="I388" s="191"/>
      <c r="J388" s="202">
        <f>BK388</f>
        <v>0</v>
      </c>
      <c r="K388" s="188"/>
      <c r="L388" s="193"/>
      <c r="M388" s="194"/>
      <c r="N388" s="195"/>
      <c r="O388" s="195"/>
      <c r="P388" s="196">
        <f>SUM(P389:P409)</f>
        <v>0</v>
      </c>
      <c r="Q388" s="195"/>
      <c r="R388" s="196">
        <f>SUM(R389:R409)</f>
        <v>0.64805573999999999</v>
      </c>
      <c r="S388" s="195"/>
      <c r="T388" s="197">
        <f>SUM(T389:T409)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98" t="s">
        <v>81</v>
      </c>
      <c r="AT388" s="199" t="s">
        <v>70</v>
      </c>
      <c r="AU388" s="199" t="s">
        <v>76</v>
      </c>
      <c r="AY388" s="198" t="s">
        <v>114</v>
      </c>
      <c r="BK388" s="200">
        <f>SUM(BK389:BK409)</f>
        <v>0</v>
      </c>
    </row>
    <row r="389" s="2" customFormat="1" ht="16.5" customHeight="1">
      <c r="A389" s="40"/>
      <c r="B389" s="41"/>
      <c r="C389" s="203" t="s">
        <v>607</v>
      </c>
      <c r="D389" s="203" t="s">
        <v>118</v>
      </c>
      <c r="E389" s="204" t="s">
        <v>645</v>
      </c>
      <c r="F389" s="205" t="s">
        <v>646</v>
      </c>
      <c r="G389" s="206" t="s">
        <v>183</v>
      </c>
      <c r="H389" s="207">
        <v>12.978</v>
      </c>
      <c r="I389" s="208"/>
      <c r="J389" s="209">
        <f>ROUND(I389*H389,2)</f>
        <v>0</v>
      </c>
      <c r="K389" s="205" t="s">
        <v>122</v>
      </c>
      <c r="L389" s="46"/>
      <c r="M389" s="210" t="s">
        <v>19</v>
      </c>
      <c r="N389" s="211" t="s">
        <v>42</v>
      </c>
      <c r="O389" s="86"/>
      <c r="P389" s="212">
        <f>O389*H389</f>
        <v>0</v>
      </c>
      <c r="Q389" s="212">
        <v>0</v>
      </c>
      <c r="R389" s="212">
        <f>Q389*H389</f>
        <v>0</v>
      </c>
      <c r="S389" s="212">
        <v>0</v>
      </c>
      <c r="T389" s="213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4" t="s">
        <v>265</v>
      </c>
      <c r="AT389" s="214" t="s">
        <v>118</v>
      </c>
      <c r="AU389" s="214" t="s">
        <v>81</v>
      </c>
      <c r="AY389" s="19" t="s">
        <v>114</v>
      </c>
      <c r="BE389" s="215">
        <f>IF(N389="základní",J389,0)</f>
        <v>0</v>
      </c>
      <c r="BF389" s="215">
        <f>IF(N389="snížená",J389,0)</f>
        <v>0</v>
      </c>
      <c r="BG389" s="215">
        <f>IF(N389="zákl. přenesená",J389,0)</f>
        <v>0</v>
      </c>
      <c r="BH389" s="215">
        <f>IF(N389="sníž. přenesená",J389,0)</f>
        <v>0</v>
      </c>
      <c r="BI389" s="215">
        <f>IF(N389="nulová",J389,0)</f>
        <v>0</v>
      </c>
      <c r="BJ389" s="19" t="s">
        <v>76</v>
      </c>
      <c r="BK389" s="215">
        <f>ROUND(I389*H389,2)</f>
        <v>0</v>
      </c>
      <c r="BL389" s="19" t="s">
        <v>265</v>
      </c>
      <c r="BM389" s="214" t="s">
        <v>1220</v>
      </c>
    </row>
    <row r="390" s="2" customFormat="1">
      <c r="A390" s="40"/>
      <c r="B390" s="41"/>
      <c r="C390" s="42"/>
      <c r="D390" s="216" t="s">
        <v>125</v>
      </c>
      <c r="E390" s="42"/>
      <c r="F390" s="217" t="s">
        <v>648</v>
      </c>
      <c r="G390" s="42"/>
      <c r="H390" s="42"/>
      <c r="I390" s="218"/>
      <c r="J390" s="42"/>
      <c r="K390" s="42"/>
      <c r="L390" s="46"/>
      <c r="M390" s="219"/>
      <c r="N390" s="220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125</v>
      </c>
      <c r="AU390" s="19" t="s">
        <v>81</v>
      </c>
    </row>
    <row r="391" s="14" customFormat="1">
      <c r="A391" s="14"/>
      <c r="B391" s="238"/>
      <c r="C391" s="239"/>
      <c r="D391" s="229" t="s">
        <v>191</v>
      </c>
      <c r="E391" s="240" t="s">
        <v>19</v>
      </c>
      <c r="F391" s="241" t="s">
        <v>1221</v>
      </c>
      <c r="G391" s="239"/>
      <c r="H391" s="242">
        <v>3.9780000000000002</v>
      </c>
      <c r="I391" s="243"/>
      <c r="J391" s="239"/>
      <c r="K391" s="239"/>
      <c r="L391" s="244"/>
      <c r="M391" s="245"/>
      <c r="N391" s="246"/>
      <c r="O391" s="246"/>
      <c r="P391" s="246"/>
      <c r="Q391" s="246"/>
      <c r="R391" s="246"/>
      <c r="S391" s="246"/>
      <c r="T391" s="24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8" t="s">
        <v>191</v>
      </c>
      <c r="AU391" s="248" t="s">
        <v>81</v>
      </c>
      <c r="AV391" s="14" t="s">
        <v>81</v>
      </c>
      <c r="AW391" s="14" t="s">
        <v>33</v>
      </c>
      <c r="AX391" s="14" t="s">
        <v>71</v>
      </c>
      <c r="AY391" s="248" t="s">
        <v>114</v>
      </c>
    </row>
    <row r="392" s="14" customFormat="1">
      <c r="A392" s="14"/>
      <c r="B392" s="238"/>
      <c r="C392" s="239"/>
      <c r="D392" s="229" t="s">
        <v>191</v>
      </c>
      <c r="E392" s="240" t="s">
        <v>19</v>
      </c>
      <c r="F392" s="241" t="s">
        <v>1222</v>
      </c>
      <c r="G392" s="239"/>
      <c r="H392" s="242">
        <v>9</v>
      </c>
      <c r="I392" s="243"/>
      <c r="J392" s="239"/>
      <c r="K392" s="239"/>
      <c r="L392" s="244"/>
      <c r="M392" s="245"/>
      <c r="N392" s="246"/>
      <c r="O392" s="246"/>
      <c r="P392" s="246"/>
      <c r="Q392" s="246"/>
      <c r="R392" s="246"/>
      <c r="S392" s="246"/>
      <c r="T392" s="24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8" t="s">
        <v>191</v>
      </c>
      <c r="AU392" s="248" t="s">
        <v>81</v>
      </c>
      <c r="AV392" s="14" t="s">
        <v>81</v>
      </c>
      <c r="AW392" s="14" t="s">
        <v>33</v>
      </c>
      <c r="AX392" s="14" t="s">
        <v>71</v>
      </c>
      <c r="AY392" s="248" t="s">
        <v>114</v>
      </c>
    </row>
    <row r="393" s="15" customFormat="1">
      <c r="A393" s="15"/>
      <c r="B393" s="249"/>
      <c r="C393" s="250"/>
      <c r="D393" s="229" t="s">
        <v>191</v>
      </c>
      <c r="E393" s="251" t="s">
        <v>19</v>
      </c>
      <c r="F393" s="252" t="s">
        <v>196</v>
      </c>
      <c r="G393" s="250"/>
      <c r="H393" s="253">
        <v>12.978</v>
      </c>
      <c r="I393" s="254"/>
      <c r="J393" s="250"/>
      <c r="K393" s="250"/>
      <c r="L393" s="255"/>
      <c r="M393" s="256"/>
      <c r="N393" s="257"/>
      <c r="O393" s="257"/>
      <c r="P393" s="257"/>
      <c r="Q393" s="257"/>
      <c r="R393" s="257"/>
      <c r="S393" s="257"/>
      <c r="T393" s="258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9" t="s">
        <v>191</v>
      </c>
      <c r="AU393" s="259" t="s">
        <v>81</v>
      </c>
      <c r="AV393" s="15" t="s">
        <v>117</v>
      </c>
      <c r="AW393" s="15" t="s">
        <v>33</v>
      </c>
      <c r="AX393" s="15" t="s">
        <v>76</v>
      </c>
      <c r="AY393" s="259" t="s">
        <v>114</v>
      </c>
    </row>
    <row r="394" s="2" customFormat="1" ht="16.5" customHeight="1">
      <c r="A394" s="40"/>
      <c r="B394" s="41"/>
      <c r="C394" s="203" t="s">
        <v>612</v>
      </c>
      <c r="D394" s="203" t="s">
        <v>118</v>
      </c>
      <c r="E394" s="204" t="s">
        <v>651</v>
      </c>
      <c r="F394" s="205" t="s">
        <v>652</v>
      </c>
      <c r="G394" s="206" t="s">
        <v>183</v>
      </c>
      <c r="H394" s="207">
        <v>12.978</v>
      </c>
      <c r="I394" s="208"/>
      <c r="J394" s="209">
        <f>ROUND(I394*H394,2)</f>
        <v>0</v>
      </c>
      <c r="K394" s="205" t="s">
        <v>122</v>
      </c>
      <c r="L394" s="46"/>
      <c r="M394" s="210" t="s">
        <v>19</v>
      </c>
      <c r="N394" s="211" t="s">
        <v>42</v>
      </c>
      <c r="O394" s="86"/>
      <c r="P394" s="212">
        <f>O394*H394</f>
        <v>0</v>
      </c>
      <c r="Q394" s="212">
        <v>0.00029999999999999997</v>
      </c>
      <c r="R394" s="212">
        <f>Q394*H394</f>
        <v>0.0038933999999999996</v>
      </c>
      <c r="S394" s="212">
        <v>0</v>
      </c>
      <c r="T394" s="213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4" t="s">
        <v>265</v>
      </c>
      <c r="AT394" s="214" t="s">
        <v>118</v>
      </c>
      <c r="AU394" s="214" t="s">
        <v>81</v>
      </c>
      <c r="AY394" s="19" t="s">
        <v>114</v>
      </c>
      <c r="BE394" s="215">
        <f>IF(N394="základní",J394,0)</f>
        <v>0</v>
      </c>
      <c r="BF394" s="215">
        <f>IF(N394="snížená",J394,0)</f>
        <v>0</v>
      </c>
      <c r="BG394" s="215">
        <f>IF(N394="zákl. přenesená",J394,0)</f>
        <v>0</v>
      </c>
      <c r="BH394" s="215">
        <f>IF(N394="sníž. přenesená",J394,0)</f>
        <v>0</v>
      </c>
      <c r="BI394" s="215">
        <f>IF(N394="nulová",J394,0)</f>
        <v>0</v>
      </c>
      <c r="BJ394" s="19" t="s">
        <v>76</v>
      </c>
      <c r="BK394" s="215">
        <f>ROUND(I394*H394,2)</f>
        <v>0</v>
      </c>
      <c r="BL394" s="19" t="s">
        <v>265</v>
      </c>
      <c r="BM394" s="214" t="s">
        <v>1223</v>
      </c>
    </row>
    <row r="395" s="2" customFormat="1">
      <c r="A395" s="40"/>
      <c r="B395" s="41"/>
      <c r="C395" s="42"/>
      <c r="D395" s="216" t="s">
        <v>125</v>
      </c>
      <c r="E395" s="42"/>
      <c r="F395" s="217" t="s">
        <v>654</v>
      </c>
      <c r="G395" s="42"/>
      <c r="H395" s="42"/>
      <c r="I395" s="218"/>
      <c r="J395" s="42"/>
      <c r="K395" s="42"/>
      <c r="L395" s="46"/>
      <c r="M395" s="219"/>
      <c r="N395" s="220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125</v>
      </c>
      <c r="AU395" s="19" t="s">
        <v>81</v>
      </c>
    </row>
    <row r="396" s="2" customFormat="1" ht="24.15" customHeight="1">
      <c r="A396" s="40"/>
      <c r="B396" s="41"/>
      <c r="C396" s="203" t="s">
        <v>618</v>
      </c>
      <c r="D396" s="203" t="s">
        <v>118</v>
      </c>
      <c r="E396" s="204" t="s">
        <v>1224</v>
      </c>
      <c r="F396" s="205" t="s">
        <v>1225</v>
      </c>
      <c r="G396" s="206" t="s">
        <v>183</v>
      </c>
      <c r="H396" s="207">
        <v>12.978</v>
      </c>
      <c r="I396" s="208"/>
      <c r="J396" s="209">
        <f>ROUND(I396*H396,2)</f>
        <v>0</v>
      </c>
      <c r="K396" s="205" t="s">
        <v>122</v>
      </c>
      <c r="L396" s="46"/>
      <c r="M396" s="210" t="s">
        <v>19</v>
      </c>
      <c r="N396" s="211" t="s">
        <v>42</v>
      </c>
      <c r="O396" s="86"/>
      <c r="P396" s="212">
        <f>O396*H396</f>
        <v>0</v>
      </c>
      <c r="Q396" s="212">
        <v>0.012</v>
      </c>
      <c r="R396" s="212">
        <f>Q396*H396</f>
        <v>0.15573600000000001</v>
      </c>
      <c r="S396" s="212">
        <v>0</v>
      </c>
      <c r="T396" s="213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4" t="s">
        <v>265</v>
      </c>
      <c r="AT396" s="214" t="s">
        <v>118</v>
      </c>
      <c r="AU396" s="214" t="s">
        <v>81</v>
      </c>
      <c r="AY396" s="19" t="s">
        <v>114</v>
      </c>
      <c r="BE396" s="215">
        <f>IF(N396="základní",J396,0)</f>
        <v>0</v>
      </c>
      <c r="BF396" s="215">
        <f>IF(N396="snížená",J396,0)</f>
        <v>0</v>
      </c>
      <c r="BG396" s="215">
        <f>IF(N396="zákl. přenesená",J396,0)</f>
        <v>0</v>
      </c>
      <c r="BH396" s="215">
        <f>IF(N396="sníž. přenesená",J396,0)</f>
        <v>0</v>
      </c>
      <c r="BI396" s="215">
        <f>IF(N396="nulová",J396,0)</f>
        <v>0</v>
      </c>
      <c r="BJ396" s="19" t="s">
        <v>76</v>
      </c>
      <c r="BK396" s="215">
        <f>ROUND(I396*H396,2)</f>
        <v>0</v>
      </c>
      <c r="BL396" s="19" t="s">
        <v>265</v>
      </c>
      <c r="BM396" s="214" t="s">
        <v>1226</v>
      </c>
    </row>
    <row r="397" s="2" customFormat="1">
      <c r="A397" s="40"/>
      <c r="B397" s="41"/>
      <c r="C397" s="42"/>
      <c r="D397" s="216" t="s">
        <v>125</v>
      </c>
      <c r="E397" s="42"/>
      <c r="F397" s="217" t="s">
        <v>1227</v>
      </c>
      <c r="G397" s="42"/>
      <c r="H397" s="42"/>
      <c r="I397" s="218"/>
      <c r="J397" s="42"/>
      <c r="K397" s="42"/>
      <c r="L397" s="46"/>
      <c r="M397" s="219"/>
      <c r="N397" s="220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125</v>
      </c>
      <c r="AU397" s="19" t="s">
        <v>81</v>
      </c>
    </row>
    <row r="398" s="2" customFormat="1" ht="24.15" customHeight="1">
      <c r="A398" s="40"/>
      <c r="B398" s="41"/>
      <c r="C398" s="203" t="s">
        <v>644</v>
      </c>
      <c r="D398" s="203" t="s">
        <v>118</v>
      </c>
      <c r="E398" s="204" t="s">
        <v>671</v>
      </c>
      <c r="F398" s="205" t="s">
        <v>672</v>
      </c>
      <c r="G398" s="206" t="s">
        <v>183</v>
      </c>
      <c r="H398" s="207">
        <v>12.978</v>
      </c>
      <c r="I398" s="208"/>
      <c r="J398" s="209">
        <f>ROUND(I398*H398,2)</f>
        <v>0</v>
      </c>
      <c r="K398" s="205" t="s">
        <v>122</v>
      </c>
      <c r="L398" s="46"/>
      <c r="M398" s="210" t="s">
        <v>19</v>
      </c>
      <c r="N398" s="211" t="s">
        <v>42</v>
      </c>
      <c r="O398" s="86"/>
      <c r="P398" s="212">
        <f>O398*H398</f>
        <v>0</v>
      </c>
      <c r="Q398" s="212">
        <v>0.0090299999999999998</v>
      </c>
      <c r="R398" s="212">
        <f>Q398*H398</f>
        <v>0.11719133999999999</v>
      </c>
      <c r="S398" s="212">
        <v>0</v>
      </c>
      <c r="T398" s="213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4" t="s">
        <v>265</v>
      </c>
      <c r="AT398" s="214" t="s">
        <v>118</v>
      </c>
      <c r="AU398" s="214" t="s">
        <v>81</v>
      </c>
      <c r="AY398" s="19" t="s">
        <v>114</v>
      </c>
      <c r="BE398" s="215">
        <f>IF(N398="základní",J398,0)</f>
        <v>0</v>
      </c>
      <c r="BF398" s="215">
        <f>IF(N398="snížená",J398,0)</f>
        <v>0</v>
      </c>
      <c r="BG398" s="215">
        <f>IF(N398="zákl. přenesená",J398,0)</f>
        <v>0</v>
      </c>
      <c r="BH398" s="215">
        <f>IF(N398="sníž. přenesená",J398,0)</f>
        <v>0</v>
      </c>
      <c r="BI398" s="215">
        <f>IF(N398="nulová",J398,0)</f>
        <v>0</v>
      </c>
      <c r="BJ398" s="19" t="s">
        <v>76</v>
      </c>
      <c r="BK398" s="215">
        <f>ROUND(I398*H398,2)</f>
        <v>0</v>
      </c>
      <c r="BL398" s="19" t="s">
        <v>265</v>
      </c>
      <c r="BM398" s="214" t="s">
        <v>1228</v>
      </c>
    </row>
    <row r="399" s="2" customFormat="1">
      <c r="A399" s="40"/>
      <c r="B399" s="41"/>
      <c r="C399" s="42"/>
      <c r="D399" s="216" t="s">
        <v>125</v>
      </c>
      <c r="E399" s="42"/>
      <c r="F399" s="217" t="s">
        <v>674</v>
      </c>
      <c r="G399" s="42"/>
      <c r="H399" s="42"/>
      <c r="I399" s="218"/>
      <c r="J399" s="42"/>
      <c r="K399" s="42"/>
      <c r="L399" s="46"/>
      <c r="M399" s="219"/>
      <c r="N399" s="220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125</v>
      </c>
      <c r="AU399" s="19" t="s">
        <v>81</v>
      </c>
    </row>
    <row r="400" s="2" customFormat="1" ht="21.75" customHeight="1">
      <c r="A400" s="40"/>
      <c r="B400" s="41"/>
      <c r="C400" s="260" t="s">
        <v>655</v>
      </c>
      <c r="D400" s="260" t="s">
        <v>254</v>
      </c>
      <c r="E400" s="261" t="s">
        <v>1229</v>
      </c>
      <c r="F400" s="262" t="s">
        <v>1230</v>
      </c>
      <c r="G400" s="263" t="s">
        <v>183</v>
      </c>
      <c r="H400" s="264">
        <v>14.925000000000001</v>
      </c>
      <c r="I400" s="265"/>
      <c r="J400" s="266">
        <f>ROUND(I400*H400,2)</f>
        <v>0</v>
      </c>
      <c r="K400" s="262" t="s">
        <v>122</v>
      </c>
      <c r="L400" s="267"/>
      <c r="M400" s="268" t="s">
        <v>19</v>
      </c>
      <c r="N400" s="269" t="s">
        <v>42</v>
      </c>
      <c r="O400" s="86"/>
      <c r="P400" s="212">
        <f>O400*H400</f>
        <v>0</v>
      </c>
      <c r="Q400" s="212">
        <v>0.021999999999999999</v>
      </c>
      <c r="R400" s="212">
        <f>Q400*H400</f>
        <v>0.32834999999999998</v>
      </c>
      <c r="S400" s="212">
        <v>0</v>
      </c>
      <c r="T400" s="213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4" t="s">
        <v>367</v>
      </c>
      <c r="AT400" s="214" t="s">
        <v>254</v>
      </c>
      <c r="AU400" s="214" t="s">
        <v>81</v>
      </c>
      <c r="AY400" s="19" t="s">
        <v>114</v>
      </c>
      <c r="BE400" s="215">
        <f>IF(N400="základní",J400,0)</f>
        <v>0</v>
      </c>
      <c r="BF400" s="215">
        <f>IF(N400="snížená",J400,0)</f>
        <v>0</v>
      </c>
      <c r="BG400" s="215">
        <f>IF(N400="zákl. přenesená",J400,0)</f>
        <v>0</v>
      </c>
      <c r="BH400" s="215">
        <f>IF(N400="sníž. přenesená",J400,0)</f>
        <v>0</v>
      </c>
      <c r="BI400" s="215">
        <f>IF(N400="nulová",J400,0)</f>
        <v>0</v>
      </c>
      <c r="BJ400" s="19" t="s">
        <v>76</v>
      </c>
      <c r="BK400" s="215">
        <f>ROUND(I400*H400,2)</f>
        <v>0</v>
      </c>
      <c r="BL400" s="19" t="s">
        <v>265</v>
      </c>
      <c r="BM400" s="214" t="s">
        <v>1231</v>
      </c>
    </row>
    <row r="401" s="14" customFormat="1">
      <c r="A401" s="14"/>
      <c r="B401" s="238"/>
      <c r="C401" s="239"/>
      <c r="D401" s="229" t="s">
        <v>191</v>
      </c>
      <c r="E401" s="239"/>
      <c r="F401" s="241" t="s">
        <v>1232</v>
      </c>
      <c r="G401" s="239"/>
      <c r="H401" s="242">
        <v>14.925000000000001</v>
      </c>
      <c r="I401" s="243"/>
      <c r="J401" s="239"/>
      <c r="K401" s="239"/>
      <c r="L401" s="244"/>
      <c r="M401" s="245"/>
      <c r="N401" s="246"/>
      <c r="O401" s="246"/>
      <c r="P401" s="246"/>
      <c r="Q401" s="246"/>
      <c r="R401" s="246"/>
      <c r="S401" s="246"/>
      <c r="T401" s="24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8" t="s">
        <v>191</v>
      </c>
      <c r="AU401" s="248" t="s">
        <v>81</v>
      </c>
      <c r="AV401" s="14" t="s">
        <v>81</v>
      </c>
      <c r="AW401" s="14" t="s">
        <v>4</v>
      </c>
      <c r="AX401" s="14" t="s">
        <v>76</v>
      </c>
      <c r="AY401" s="248" t="s">
        <v>114</v>
      </c>
    </row>
    <row r="402" s="2" customFormat="1" ht="16.5" customHeight="1">
      <c r="A402" s="40"/>
      <c r="B402" s="41"/>
      <c r="C402" s="203" t="s">
        <v>660</v>
      </c>
      <c r="D402" s="203" t="s">
        <v>118</v>
      </c>
      <c r="E402" s="204" t="s">
        <v>1233</v>
      </c>
      <c r="F402" s="205" t="s">
        <v>1234</v>
      </c>
      <c r="G402" s="206" t="s">
        <v>183</v>
      </c>
      <c r="H402" s="207">
        <v>12.978</v>
      </c>
      <c r="I402" s="208"/>
      <c r="J402" s="209">
        <f>ROUND(I402*H402,2)</f>
        <v>0</v>
      </c>
      <c r="K402" s="205" t="s">
        <v>122</v>
      </c>
      <c r="L402" s="46"/>
      <c r="M402" s="210" t="s">
        <v>19</v>
      </c>
      <c r="N402" s="211" t="s">
        <v>42</v>
      </c>
      <c r="O402" s="86"/>
      <c r="P402" s="212">
        <f>O402*H402</f>
        <v>0</v>
      </c>
      <c r="Q402" s="212">
        <v>0.0015</v>
      </c>
      <c r="R402" s="212">
        <f>Q402*H402</f>
        <v>0.019467000000000002</v>
      </c>
      <c r="S402" s="212">
        <v>0</v>
      </c>
      <c r="T402" s="213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4" t="s">
        <v>265</v>
      </c>
      <c r="AT402" s="214" t="s">
        <v>118</v>
      </c>
      <c r="AU402" s="214" t="s">
        <v>81</v>
      </c>
      <c r="AY402" s="19" t="s">
        <v>114</v>
      </c>
      <c r="BE402" s="215">
        <f>IF(N402="základní",J402,0)</f>
        <v>0</v>
      </c>
      <c r="BF402" s="215">
        <f>IF(N402="snížená",J402,0)</f>
        <v>0</v>
      </c>
      <c r="BG402" s="215">
        <f>IF(N402="zákl. přenesená",J402,0)</f>
        <v>0</v>
      </c>
      <c r="BH402" s="215">
        <f>IF(N402="sníž. přenesená",J402,0)</f>
        <v>0</v>
      </c>
      <c r="BI402" s="215">
        <f>IF(N402="nulová",J402,0)</f>
        <v>0</v>
      </c>
      <c r="BJ402" s="19" t="s">
        <v>76</v>
      </c>
      <c r="BK402" s="215">
        <f>ROUND(I402*H402,2)</f>
        <v>0</v>
      </c>
      <c r="BL402" s="19" t="s">
        <v>265</v>
      </c>
      <c r="BM402" s="214" t="s">
        <v>1235</v>
      </c>
    </row>
    <row r="403" s="2" customFormat="1">
      <c r="A403" s="40"/>
      <c r="B403" s="41"/>
      <c r="C403" s="42"/>
      <c r="D403" s="216" t="s">
        <v>125</v>
      </c>
      <c r="E403" s="42"/>
      <c r="F403" s="217" t="s">
        <v>1236</v>
      </c>
      <c r="G403" s="42"/>
      <c r="H403" s="42"/>
      <c r="I403" s="218"/>
      <c r="J403" s="42"/>
      <c r="K403" s="42"/>
      <c r="L403" s="46"/>
      <c r="M403" s="219"/>
      <c r="N403" s="220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125</v>
      </c>
      <c r="AU403" s="19" t="s">
        <v>81</v>
      </c>
    </row>
    <row r="404" s="2" customFormat="1" ht="16.5" customHeight="1">
      <c r="A404" s="40"/>
      <c r="B404" s="41"/>
      <c r="C404" s="203" t="s">
        <v>665</v>
      </c>
      <c r="D404" s="203" t="s">
        <v>118</v>
      </c>
      <c r="E404" s="204" t="s">
        <v>1237</v>
      </c>
      <c r="F404" s="205" t="s">
        <v>1238</v>
      </c>
      <c r="G404" s="206" t="s">
        <v>174</v>
      </c>
      <c r="H404" s="207">
        <v>4</v>
      </c>
      <c r="I404" s="208"/>
      <c r="J404" s="209">
        <f>ROUND(I404*H404,2)</f>
        <v>0</v>
      </c>
      <c r="K404" s="205" t="s">
        <v>122</v>
      </c>
      <c r="L404" s="46"/>
      <c r="M404" s="210" t="s">
        <v>19</v>
      </c>
      <c r="N404" s="211" t="s">
        <v>42</v>
      </c>
      <c r="O404" s="86"/>
      <c r="P404" s="212">
        <f>O404*H404</f>
        <v>0</v>
      </c>
      <c r="Q404" s="212">
        <v>0.00021000000000000001</v>
      </c>
      <c r="R404" s="212">
        <f>Q404*H404</f>
        <v>0.00084000000000000003</v>
      </c>
      <c r="S404" s="212">
        <v>0</v>
      </c>
      <c r="T404" s="213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4" t="s">
        <v>265</v>
      </c>
      <c r="AT404" s="214" t="s">
        <v>118</v>
      </c>
      <c r="AU404" s="214" t="s">
        <v>81</v>
      </c>
      <c r="AY404" s="19" t="s">
        <v>114</v>
      </c>
      <c r="BE404" s="215">
        <f>IF(N404="základní",J404,0)</f>
        <v>0</v>
      </c>
      <c r="BF404" s="215">
        <f>IF(N404="snížená",J404,0)</f>
        <v>0</v>
      </c>
      <c r="BG404" s="215">
        <f>IF(N404="zákl. přenesená",J404,0)</f>
        <v>0</v>
      </c>
      <c r="BH404" s="215">
        <f>IF(N404="sníž. přenesená",J404,0)</f>
        <v>0</v>
      </c>
      <c r="BI404" s="215">
        <f>IF(N404="nulová",J404,0)</f>
        <v>0</v>
      </c>
      <c r="BJ404" s="19" t="s">
        <v>76</v>
      </c>
      <c r="BK404" s="215">
        <f>ROUND(I404*H404,2)</f>
        <v>0</v>
      </c>
      <c r="BL404" s="19" t="s">
        <v>265</v>
      </c>
      <c r="BM404" s="214" t="s">
        <v>1239</v>
      </c>
    </row>
    <row r="405" s="2" customFormat="1">
      <c r="A405" s="40"/>
      <c r="B405" s="41"/>
      <c r="C405" s="42"/>
      <c r="D405" s="216" t="s">
        <v>125</v>
      </c>
      <c r="E405" s="42"/>
      <c r="F405" s="217" t="s">
        <v>1240</v>
      </c>
      <c r="G405" s="42"/>
      <c r="H405" s="42"/>
      <c r="I405" s="218"/>
      <c r="J405" s="42"/>
      <c r="K405" s="42"/>
      <c r="L405" s="46"/>
      <c r="M405" s="219"/>
      <c r="N405" s="220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125</v>
      </c>
      <c r="AU405" s="19" t="s">
        <v>81</v>
      </c>
    </row>
    <row r="406" s="2" customFormat="1" ht="16.5" customHeight="1">
      <c r="A406" s="40"/>
      <c r="B406" s="41"/>
      <c r="C406" s="203" t="s">
        <v>670</v>
      </c>
      <c r="D406" s="203" t="s">
        <v>118</v>
      </c>
      <c r="E406" s="204" t="s">
        <v>1241</v>
      </c>
      <c r="F406" s="205" t="s">
        <v>1242</v>
      </c>
      <c r="G406" s="206" t="s">
        <v>319</v>
      </c>
      <c r="H406" s="207">
        <v>15.9</v>
      </c>
      <c r="I406" s="208"/>
      <c r="J406" s="209">
        <f>ROUND(I406*H406,2)</f>
        <v>0</v>
      </c>
      <c r="K406" s="205" t="s">
        <v>122</v>
      </c>
      <c r="L406" s="46"/>
      <c r="M406" s="210" t="s">
        <v>19</v>
      </c>
      <c r="N406" s="211" t="s">
        <v>42</v>
      </c>
      <c r="O406" s="86"/>
      <c r="P406" s="212">
        <f>O406*H406</f>
        <v>0</v>
      </c>
      <c r="Q406" s="212">
        <v>0.00142</v>
      </c>
      <c r="R406" s="212">
        <f>Q406*H406</f>
        <v>0.022578000000000001</v>
      </c>
      <c r="S406" s="212">
        <v>0</v>
      </c>
      <c r="T406" s="213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4" t="s">
        <v>265</v>
      </c>
      <c r="AT406" s="214" t="s">
        <v>118</v>
      </c>
      <c r="AU406" s="214" t="s">
        <v>81</v>
      </c>
      <c r="AY406" s="19" t="s">
        <v>114</v>
      </c>
      <c r="BE406" s="215">
        <f>IF(N406="základní",J406,0)</f>
        <v>0</v>
      </c>
      <c r="BF406" s="215">
        <f>IF(N406="snížená",J406,0)</f>
        <v>0</v>
      </c>
      <c r="BG406" s="215">
        <f>IF(N406="zákl. přenesená",J406,0)</f>
        <v>0</v>
      </c>
      <c r="BH406" s="215">
        <f>IF(N406="sníž. přenesená",J406,0)</f>
        <v>0</v>
      </c>
      <c r="BI406" s="215">
        <f>IF(N406="nulová",J406,0)</f>
        <v>0</v>
      </c>
      <c r="BJ406" s="19" t="s">
        <v>76</v>
      </c>
      <c r="BK406" s="215">
        <f>ROUND(I406*H406,2)</f>
        <v>0</v>
      </c>
      <c r="BL406" s="19" t="s">
        <v>265</v>
      </c>
      <c r="BM406" s="214" t="s">
        <v>1243</v>
      </c>
    </row>
    <row r="407" s="2" customFormat="1">
      <c r="A407" s="40"/>
      <c r="B407" s="41"/>
      <c r="C407" s="42"/>
      <c r="D407" s="216" t="s">
        <v>125</v>
      </c>
      <c r="E407" s="42"/>
      <c r="F407" s="217" t="s">
        <v>1244</v>
      </c>
      <c r="G407" s="42"/>
      <c r="H407" s="42"/>
      <c r="I407" s="218"/>
      <c r="J407" s="42"/>
      <c r="K407" s="42"/>
      <c r="L407" s="46"/>
      <c r="M407" s="219"/>
      <c r="N407" s="220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125</v>
      </c>
      <c r="AU407" s="19" t="s">
        <v>81</v>
      </c>
    </row>
    <row r="408" s="2" customFormat="1" ht="24.15" customHeight="1">
      <c r="A408" s="40"/>
      <c r="B408" s="41"/>
      <c r="C408" s="203" t="s">
        <v>675</v>
      </c>
      <c r="D408" s="203" t="s">
        <v>118</v>
      </c>
      <c r="E408" s="204" t="s">
        <v>681</v>
      </c>
      <c r="F408" s="205" t="s">
        <v>682</v>
      </c>
      <c r="G408" s="206" t="s">
        <v>238</v>
      </c>
      <c r="H408" s="207">
        <v>0.64800000000000002</v>
      </c>
      <c r="I408" s="208"/>
      <c r="J408" s="209">
        <f>ROUND(I408*H408,2)</f>
        <v>0</v>
      </c>
      <c r="K408" s="205" t="s">
        <v>122</v>
      </c>
      <c r="L408" s="46"/>
      <c r="M408" s="210" t="s">
        <v>19</v>
      </c>
      <c r="N408" s="211" t="s">
        <v>42</v>
      </c>
      <c r="O408" s="86"/>
      <c r="P408" s="212">
        <f>O408*H408</f>
        <v>0</v>
      </c>
      <c r="Q408" s="212">
        <v>0</v>
      </c>
      <c r="R408" s="212">
        <f>Q408*H408</f>
        <v>0</v>
      </c>
      <c r="S408" s="212">
        <v>0</v>
      </c>
      <c r="T408" s="213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4" t="s">
        <v>265</v>
      </c>
      <c r="AT408" s="214" t="s">
        <v>118</v>
      </c>
      <c r="AU408" s="214" t="s">
        <v>81</v>
      </c>
      <c r="AY408" s="19" t="s">
        <v>114</v>
      </c>
      <c r="BE408" s="215">
        <f>IF(N408="základní",J408,0)</f>
        <v>0</v>
      </c>
      <c r="BF408" s="215">
        <f>IF(N408="snížená",J408,0)</f>
        <v>0</v>
      </c>
      <c r="BG408" s="215">
        <f>IF(N408="zákl. přenesená",J408,0)</f>
        <v>0</v>
      </c>
      <c r="BH408" s="215">
        <f>IF(N408="sníž. přenesená",J408,0)</f>
        <v>0</v>
      </c>
      <c r="BI408" s="215">
        <f>IF(N408="nulová",J408,0)</f>
        <v>0</v>
      </c>
      <c r="BJ408" s="19" t="s">
        <v>76</v>
      </c>
      <c r="BK408" s="215">
        <f>ROUND(I408*H408,2)</f>
        <v>0</v>
      </c>
      <c r="BL408" s="19" t="s">
        <v>265</v>
      </c>
      <c r="BM408" s="214" t="s">
        <v>1245</v>
      </c>
    </row>
    <row r="409" s="2" customFormat="1">
      <c r="A409" s="40"/>
      <c r="B409" s="41"/>
      <c r="C409" s="42"/>
      <c r="D409" s="216" t="s">
        <v>125</v>
      </c>
      <c r="E409" s="42"/>
      <c r="F409" s="217" t="s">
        <v>684</v>
      </c>
      <c r="G409" s="42"/>
      <c r="H409" s="42"/>
      <c r="I409" s="218"/>
      <c r="J409" s="42"/>
      <c r="K409" s="42"/>
      <c r="L409" s="46"/>
      <c r="M409" s="219"/>
      <c r="N409" s="220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125</v>
      </c>
      <c r="AU409" s="19" t="s">
        <v>81</v>
      </c>
    </row>
    <row r="410" s="12" customFormat="1" ht="22.8" customHeight="1">
      <c r="A410" s="12"/>
      <c r="B410" s="187"/>
      <c r="C410" s="188"/>
      <c r="D410" s="189" t="s">
        <v>70</v>
      </c>
      <c r="E410" s="201" t="s">
        <v>685</v>
      </c>
      <c r="F410" s="201" t="s">
        <v>686</v>
      </c>
      <c r="G410" s="188"/>
      <c r="H410" s="188"/>
      <c r="I410" s="191"/>
      <c r="J410" s="202">
        <f>BK410</f>
        <v>0</v>
      </c>
      <c r="K410" s="188"/>
      <c r="L410" s="193"/>
      <c r="M410" s="194"/>
      <c r="N410" s="195"/>
      <c r="O410" s="195"/>
      <c r="P410" s="196">
        <f>SUM(P411:P431)</f>
        <v>0</v>
      </c>
      <c r="Q410" s="195"/>
      <c r="R410" s="196">
        <f>SUM(R411:R431)</f>
        <v>0.013156000000000001</v>
      </c>
      <c r="S410" s="195"/>
      <c r="T410" s="197">
        <f>SUM(T411:T431)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98" t="s">
        <v>81</v>
      </c>
      <c r="AT410" s="199" t="s">
        <v>70</v>
      </c>
      <c r="AU410" s="199" t="s">
        <v>76</v>
      </c>
      <c r="AY410" s="198" t="s">
        <v>114</v>
      </c>
      <c r="BK410" s="200">
        <f>SUM(BK411:BK431)</f>
        <v>0</v>
      </c>
    </row>
    <row r="411" s="2" customFormat="1" ht="16.5" customHeight="1">
      <c r="A411" s="40"/>
      <c r="B411" s="41"/>
      <c r="C411" s="203" t="s">
        <v>680</v>
      </c>
      <c r="D411" s="203" t="s">
        <v>118</v>
      </c>
      <c r="E411" s="204" t="s">
        <v>697</v>
      </c>
      <c r="F411" s="205" t="s">
        <v>698</v>
      </c>
      <c r="G411" s="206" t="s">
        <v>183</v>
      </c>
      <c r="H411" s="207">
        <v>28.600000000000001</v>
      </c>
      <c r="I411" s="208"/>
      <c r="J411" s="209">
        <f>ROUND(I411*H411,2)</f>
        <v>0</v>
      </c>
      <c r="K411" s="205" t="s">
        <v>122</v>
      </c>
      <c r="L411" s="46"/>
      <c r="M411" s="210" t="s">
        <v>19</v>
      </c>
      <c r="N411" s="211" t="s">
        <v>42</v>
      </c>
      <c r="O411" s="86"/>
      <c r="P411" s="212">
        <f>O411*H411</f>
        <v>0</v>
      </c>
      <c r="Q411" s="212">
        <v>0.00013999999999999999</v>
      </c>
      <c r="R411" s="212">
        <f>Q411*H411</f>
        <v>0.0040039999999999997</v>
      </c>
      <c r="S411" s="212">
        <v>0</v>
      </c>
      <c r="T411" s="213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4" t="s">
        <v>265</v>
      </c>
      <c r="AT411" s="214" t="s">
        <v>118</v>
      </c>
      <c r="AU411" s="214" t="s">
        <v>81</v>
      </c>
      <c r="AY411" s="19" t="s">
        <v>114</v>
      </c>
      <c r="BE411" s="215">
        <f>IF(N411="základní",J411,0)</f>
        <v>0</v>
      </c>
      <c r="BF411" s="215">
        <f>IF(N411="snížená",J411,0)</f>
        <v>0</v>
      </c>
      <c r="BG411" s="215">
        <f>IF(N411="zákl. přenesená",J411,0)</f>
        <v>0</v>
      </c>
      <c r="BH411" s="215">
        <f>IF(N411="sníž. přenesená",J411,0)</f>
        <v>0</v>
      </c>
      <c r="BI411" s="215">
        <f>IF(N411="nulová",J411,0)</f>
        <v>0</v>
      </c>
      <c r="BJ411" s="19" t="s">
        <v>76</v>
      </c>
      <c r="BK411" s="215">
        <f>ROUND(I411*H411,2)</f>
        <v>0</v>
      </c>
      <c r="BL411" s="19" t="s">
        <v>265</v>
      </c>
      <c r="BM411" s="214" t="s">
        <v>1246</v>
      </c>
    </row>
    <row r="412" s="2" customFormat="1">
      <c r="A412" s="40"/>
      <c r="B412" s="41"/>
      <c r="C412" s="42"/>
      <c r="D412" s="216" t="s">
        <v>125</v>
      </c>
      <c r="E412" s="42"/>
      <c r="F412" s="217" t="s">
        <v>700</v>
      </c>
      <c r="G412" s="42"/>
      <c r="H412" s="42"/>
      <c r="I412" s="218"/>
      <c r="J412" s="42"/>
      <c r="K412" s="42"/>
      <c r="L412" s="46"/>
      <c r="M412" s="219"/>
      <c r="N412" s="220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125</v>
      </c>
      <c r="AU412" s="19" t="s">
        <v>81</v>
      </c>
    </row>
    <row r="413" s="2" customFormat="1" ht="24.15" customHeight="1">
      <c r="A413" s="40"/>
      <c r="B413" s="41"/>
      <c r="C413" s="203" t="s">
        <v>650</v>
      </c>
      <c r="D413" s="203" t="s">
        <v>118</v>
      </c>
      <c r="E413" s="204" t="s">
        <v>688</v>
      </c>
      <c r="F413" s="205" t="s">
        <v>689</v>
      </c>
      <c r="G413" s="206" t="s">
        <v>183</v>
      </c>
      <c r="H413" s="207">
        <v>28.600000000000001</v>
      </c>
      <c r="I413" s="208"/>
      <c r="J413" s="209">
        <f>ROUND(I413*H413,2)</f>
        <v>0</v>
      </c>
      <c r="K413" s="205" t="s">
        <v>122</v>
      </c>
      <c r="L413" s="46"/>
      <c r="M413" s="210" t="s">
        <v>19</v>
      </c>
      <c r="N413" s="211" t="s">
        <v>42</v>
      </c>
      <c r="O413" s="86"/>
      <c r="P413" s="212">
        <f>O413*H413</f>
        <v>0</v>
      </c>
      <c r="Q413" s="212">
        <v>8.0000000000000007E-05</v>
      </c>
      <c r="R413" s="212">
        <f>Q413*H413</f>
        <v>0.0022880000000000001</v>
      </c>
      <c r="S413" s="212">
        <v>0</v>
      </c>
      <c r="T413" s="213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4" t="s">
        <v>265</v>
      </c>
      <c r="AT413" s="214" t="s">
        <v>118</v>
      </c>
      <c r="AU413" s="214" t="s">
        <v>81</v>
      </c>
      <c r="AY413" s="19" t="s">
        <v>114</v>
      </c>
      <c r="BE413" s="215">
        <f>IF(N413="základní",J413,0)</f>
        <v>0</v>
      </c>
      <c r="BF413" s="215">
        <f>IF(N413="snížená",J413,0)</f>
        <v>0</v>
      </c>
      <c r="BG413" s="215">
        <f>IF(N413="zákl. přenesená",J413,0)</f>
        <v>0</v>
      </c>
      <c r="BH413" s="215">
        <f>IF(N413="sníž. přenesená",J413,0)</f>
        <v>0</v>
      </c>
      <c r="BI413" s="215">
        <f>IF(N413="nulová",J413,0)</f>
        <v>0</v>
      </c>
      <c r="BJ413" s="19" t="s">
        <v>76</v>
      </c>
      <c r="BK413" s="215">
        <f>ROUND(I413*H413,2)</f>
        <v>0</v>
      </c>
      <c r="BL413" s="19" t="s">
        <v>265</v>
      </c>
      <c r="BM413" s="214" t="s">
        <v>1247</v>
      </c>
    </row>
    <row r="414" s="2" customFormat="1">
      <c r="A414" s="40"/>
      <c r="B414" s="41"/>
      <c r="C414" s="42"/>
      <c r="D414" s="216" t="s">
        <v>125</v>
      </c>
      <c r="E414" s="42"/>
      <c r="F414" s="217" t="s">
        <v>691</v>
      </c>
      <c r="G414" s="42"/>
      <c r="H414" s="42"/>
      <c r="I414" s="218"/>
      <c r="J414" s="42"/>
      <c r="K414" s="42"/>
      <c r="L414" s="46"/>
      <c r="M414" s="219"/>
      <c r="N414" s="220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125</v>
      </c>
      <c r="AU414" s="19" t="s">
        <v>81</v>
      </c>
    </row>
    <row r="415" s="13" customFormat="1">
      <c r="A415" s="13"/>
      <c r="B415" s="227"/>
      <c r="C415" s="228"/>
      <c r="D415" s="229" t="s">
        <v>191</v>
      </c>
      <c r="E415" s="230" t="s">
        <v>19</v>
      </c>
      <c r="F415" s="231" t="s">
        <v>834</v>
      </c>
      <c r="G415" s="228"/>
      <c r="H415" s="230" t="s">
        <v>19</v>
      </c>
      <c r="I415" s="232"/>
      <c r="J415" s="228"/>
      <c r="K415" s="228"/>
      <c r="L415" s="233"/>
      <c r="M415" s="234"/>
      <c r="N415" s="235"/>
      <c r="O415" s="235"/>
      <c r="P415" s="235"/>
      <c r="Q415" s="235"/>
      <c r="R415" s="235"/>
      <c r="S415" s="235"/>
      <c r="T415" s="23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7" t="s">
        <v>191</v>
      </c>
      <c r="AU415" s="237" t="s">
        <v>81</v>
      </c>
      <c r="AV415" s="13" t="s">
        <v>76</v>
      </c>
      <c r="AW415" s="13" t="s">
        <v>33</v>
      </c>
      <c r="AX415" s="13" t="s">
        <v>71</v>
      </c>
      <c r="AY415" s="237" t="s">
        <v>114</v>
      </c>
    </row>
    <row r="416" s="14" customFormat="1">
      <c r="A416" s="14"/>
      <c r="B416" s="238"/>
      <c r="C416" s="239"/>
      <c r="D416" s="229" t="s">
        <v>191</v>
      </c>
      <c r="E416" s="240" t="s">
        <v>19</v>
      </c>
      <c r="F416" s="241" t="s">
        <v>1248</v>
      </c>
      <c r="G416" s="239"/>
      <c r="H416" s="242">
        <v>9.0239999999999991</v>
      </c>
      <c r="I416" s="243"/>
      <c r="J416" s="239"/>
      <c r="K416" s="239"/>
      <c r="L416" s="244"/>
      <c r="M416" s="245"/>
      <c r="N416" s="246"/>
      <c r="O416" s="246"/>
      <c r="P416" s="246"/>
      <c r="Q416" s="246"/>
      <c r="R416" s="246"/>
      <c r="S416" s="246"/>
      <c r="T416" s="247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8" t="s">
        <v>191</v>
      </c>
      <c r="AU416" s="248" t="s">
        <v>81</v>
      </c>
      <c r="AV416" s="14" t="s">
        <v>81</v>
      </c>
      <c r="AW416" s="14" t="s">
        <v>33</v>
      </c>
      <c r="AX416" s="14" t="s">
        <v>71</v>
      </c>
      <c r="AY416" s="248" t="s">
        <v>114</v>
      </c>
    </row>
    <row r="417" s="14" customFormat="1">
      <c r="A417" s="14"/>
      <c r="B417" s="238"/>
      <c r="C417" s="239"/>
      <c r="D417" s="229" t="s">
        <v>191</v>
      </c>
      <c r="E417" s="240" t="s">
        <v>19</v>
      </c>
      <c r="F417" s="241" t="s">
        <v>1249</v>
      </c>
      <c r="G417" s="239"/>
      <c r="H417" s="242">
        <v>2.7599999999999998</v>
      </c>
      <c r="I417" s="243"/>
      <c r="J417" s="239"/>
      <c r="K417" s="239"/>
      <c r="L417" s="244"/>
      <c r="M417" s="245"/>
      <c r="N417" s="246"/>
      <c r="O417" s="246"/>
      <c r="P417" s="246"/>
      <c r="Q417" s="246"/>
      <c r="R417" s="246"/>
      <c r="S417" s="246"/>
      <c r="T417" s="24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8" t="s">
        <v>191</v>
      </c>
      <c r="AU417" s="248" t="s">
        <v>81</v>
      </c>
      <c r="AV417" s="14" t="s">
        <v>81</v>
      </c>
      <c r="AW417" s="14" t="s">
        <v>33</v>
      </c>
      <c r="AX417" s="14" t="s">
        <v>71</v>
      </c>
      <c r="AY417" s="248" t="s">
        <v>114</v>
      </c>
    </row>
    <row r="418" s="13" customFormat="1">
      <c r="A418" s="13"/>
      <c r="B418" s="227"/>
      <c r="C418" s="228"/>
      <c r="D418" s="229" t="s">
        <v>191</v>
      </c>
      <c r="E418" s="230" t="s">
        <v>19</v>
      </c>
      <c r="F418" s="231" t="s">
        <v>837</v>
      </c>
      <c r="G418" s="228"/>
      <c r="H418" s="230" t="s">
        <v>19</v>
      </c>
      <c r="I418" s="232"/>
      <c r="J418" s="228"/>
      <c r="K418" s="228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191</v>
      </c>
      <c r="AU418" s="237" t="s">
        <v>81</v>
      </c>
      <c r="AV418" s="13" t="s">
        <v>76</v>
      </c>
      <c r="AW418" s="13" t="s">
        <v>33</v>
      </c>
      <c r="AX418" s="13" t="s">
        <v>71</v>
      </c>
      <c r="AY418" s="237" t="s">
        <v>114</v>
      </c>
    </row>
    <row r="419" s="14" customFormat="1">
      <c r="A419" s="14"/>
      <c r="B419" s="238"/>
      <c r="C419" s="239"/>
      <c r="D419" s="229" t="s">
        <v>191</v>
      </c>
      <c r="E419" s="240" t="s">
        <v>19</v>
      </c>
      <c r="F419" s="241" t="s">
        <v>1250</v>
      </c>
      <c r="G419" s="239"/>
      <c r="H419" s="242">
        <v>10.800000000000001</v>
      </c>
      <c r="I419" s="243"/>
      <c r="J419" s="239"/>
      <c r="K419" s="239"/>
      <c r="L419" s="244"/>
      <c r="M419" s="245"/>
      <c r="N419" s="246"/>
      <c r="O419" s="246"/>
      <c r="P419" s="246"/>
      <c r="Q419" s="246"/>
      <c r="R419" s="246"/>
      <c r="S419" s="246"/>
      <c r="T419" s="24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8" t="s">
        <v>191</v>
      </c>
      <c r="AU419" s="248" t="s">
        <v>81</v>
      </c>
      <c r="AV419" s="14" t="s">
        <v>81</v>
      </c>
      <c r="AW419" s="14" t="s">
        <v>33</v>
      </c>
      <c r="AX419" s="14" t="s">
        <v>71</v>
      </c>
      <c r="AY419" s="248" t="s">
        <v>114</v>
      </c>
    </row>
    <row r="420" s="14" customFormat="1">
      <c r="A420" s="14"/>
      <c r="B420" s="238"/>
      <c r="C420" s="239"/>
      <c r="D420" s="229" t="s">
        <v>191</v>
      </c>
      <c r="E420" s="240" t="s">
        <v>19</v>
      </c>
      <c r="F420" s="241" t="s">
        <v>1251</v>
      </c>
      <c r="G420" s="239"/>
      <c r="H420" s="242">
        <v>2.016</v>
      </c>
      <c r="I420" s="243"/>
      <c r="J420" s="239"/>
      <c r="K420" s="239"/>
      <c r="L420" s="244"/>
      <c r="M420" s="245"/>
      <c r="N420" s="246"/>
      <c r="O420" s="246"/>
      <c r="P420" s="246"/>
      <c r="Q420" s="246"/>
      <c r="R420" s="246"/>
      <c r="S420" s="246"/>
      <c r="T420" s="24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8" t="s">
        <v>191</v>
      </c>
      <c r="AU420" s="248" t="s">
        <v>81</v>
      </c>
      <c r="AV420" s="14" t="s">
        <v>81</v>
      </c>
      <c r="AW420" s="14" t="s">
        <v>33</v>
      </c>
      <c r="AX420" s="14" t="s">
        <v>71</v>
      </c>
      <c r="AY420" s="248" t="s">
        <v>114</v>
      </c>
    </row>
    <row r="421" s="13" customFormat="1">
      <c r="A421" s="13"/>
      <c r="B421" s="227"/>
      <c r="C421" s="228"/>
      <c r="D421" s="229" t="s">
        <v>191</v>
      </c>
      <c r="E421" s="230" t="s">
        <v>19</v>
      </c>
      <c r="F421" s="231" t="s">
        <v>840</v>
      </c>
      <c r="G421" s="228"/>
      <c r="H421" s="230" t="s">
        <v>19</v>
      </c>
      <c r="I421" s="232"/>
      <c r="J421" s="228"/>
      <c r="K421" s="228"/>
      <c r="L421" s="233"/>
      <c r="M421" s="234"/>
      <c r="N421" s="235"/>
      <c r="O421" s="235"/>
      <c r="P421" s="235"/>
      <c r="Q421" s="235"/>
      <c r="R421" s="235"/>
      <c r="S421" s="235"/>
      <c r="T421" s="23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7" t="s">
        <v>191</v>
      </c>
      <c r="AU421" s="237" t="s">
        <v>81</v>
      </c>
      <c r="AV421" s="13" t="s">
        <v>76</v>
      </c>
      <c r="AW421" s="13" t="s">
        <v>33</v>
      </c>
      <c r="AX421" s="13" t="s">
        <v>71</v>
      </c>
      <c r="AY421" s="237" t="s">
        <v>114</v>
      </c>
    </row>
    <row r="422" s="14" customFormat="1">
      <c r="A422" s="14"/>
      <c r="B422" s="238"/>
      <c r="C422" s="239"/>
      <c r="D422" s="229" t="s">
        <v>191</v>
      </c>
      <c r="E422" s="240" t="s">
        <v>19</v>
      </c>
      <c r="F422" s="241" t="s">
        <v>1252</v>
      </c>
      <c r="G422" s="239"/>
      <c r="H422" s="242">
        <v>3.1360000000000001</v>
      </c>
      <c r="I422" s="243"/>
      <c r="J422" s="239"/>
      <c r="K422" s="239"/>
      <c r="L422" s="244"/>
      <c r="M422" s="245"/>
      <c r="N422" s="246"/>
      <c r="O422" s="246"/>
      <c r="P422" s="246"/>
      <c r="Q422" s="246"/>
      <c r="R422" s="246"/>
      <c r="S422" s="246"/>
      <c r="T422" s="24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8" t="s">
        <v>191</v>
      </c>
      <c r="AU422" s="248" t="s">
        <v>81</v>
      </c>
      <c r="AV422" s="14" t="s">
        <v>81</v>
      </c>
      <c r="AW422" s="14" t="s">
        <v>33</v>
      </c>
      <c r="AX422" s="14" t="s">
        <v>71</v>
      </c>
      <c r="AY422" s="248" t="s">
        <v>114</v>
      </c>
    </row>
    <row r="423" s="13" customFormat="1">
      <c r="A423" s="13"/>
      <c r="B423" s="227"/>
      <c r="C423" s="228"/>
      <c r="D423" s="229" t="s">
        <v>191</v>
      </c>
      <c r="E423" s="230" t="s">
        <v>19</v>
      </c>
      <c r="F423" s="231" t="s">
        <v>842</v>
      </c>
      <c r="G423" s="228"/>
      <c r="H423" s="230" t="s">
        <v>19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191</v>
      </c>
      <c r="AU423" s="237" t="s">
        <v>81</v>
      </c>
      <c r="AV423" s="13" t="s">
        <v>76</v>
      </c>
      <c r="AW423" s="13" t="s">
        <v>33</v>
      </c>
      <c r="AX423" s="13" t="s">
        <v>71</v>
      </c>
      <c r="AY423" s="237" t="s">
        <v>114</v>
      </c>
    </row>
    <row r="424" s="14" customFormat="1">
      <c r="A424" s="14"/>
      <c r="B424" s="238"/>
      <c r="C424" s="239"/>
      <c r="D424" s="229" t="s">
        <v>191</v>
      </c>
      <c r="E424" s="240" t="s">
        <v>19</v>
      </c>
      <c r="F424" s="241" t="s">
        <v>1253</v>
      </c>
      <c r="G424" s="239"/>
      <c r="H424" s="242">
        <v>0.84999999999999998</v>
      </c>
      <c r="I424" s="243"/>
      <c r="J424" s="239"/>
      <c r="K424" s="239"/>
      <c r="L424" s="244"/>
      <c r="M424" s="245"/>
      <c r="N424" s="246"/>
      <c r="O424" s="246"/>
      <c r="P424" s="246"/>
      <c r="Q424" s="246"/>
      <c r="R424" s="246"/>
      <c r="S424" s="246"/>
      <c r="T424" s="24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8" t="s">
        <v>191</v>
      </c>
      <c r="AU424" s="248" t="s">
        <v>81</v>
      </c>
      <c r="AV424" s="14" t="s">
        <v>81</v>
      </c>
      <c r="AW424" s="14" t="s">
        <v>33</v>
      </c>
      <c r="AX424" s="14" t="s">
        <v>71</v>
      </c>
      <c r="AY424" s="248" t="s">
        <v>114</v>
      </c>
    </row>
    <row r="425" s="13" customFormat="1">
      <c r="A425" s="13"/>
      <c r="B425" s="227"/>
      <c r="C425" s="228"/>
      <c r="D425" s="229" t="s">
        <v>191</v>
      </c>
      <c r="E425" s="230" t="s">
        <v>19</v>
      </c>
      <c r="F425" s="231" t="s">
        <v>844</v>
      </c>
      <c r="G425" s="228"/>
      <c r="H425" s="230" t="s">
        <v>19</v>
      </c>
      <c r="I425" s="232"/>
      <c r="J425" s="228"/>
      <c r="K425" s="228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191</v>
      </c>
      <c r="AU425" s="237" t="s">
        <v>81</v>
      </c>
      <c r="AV425" s="13" t="s">
        <v>76</v>
      </c>
      <c r="AW425" s="13" t="s">
        <v>33</v>
      </c>
      <c r="AX425" s="13" t="s">
        <v>71</v>
      </c>
      <c r="AY425" s="237" t="s">
        <v>114</v>
      </c>
    </row>
    <row r="426" s="14" customFormat="1">
      <c r="A426" s="14"/>
      <c r="B426" s="238"/>
      <c r="C426" s="239"/>
      <c r="D426" s="229" t="s">
        <v>191</v>
      </c>
      <c r="E426" s="240" t="s">
        <v>19</v>
      </c>
      <c r="F426" s="241" t="s">
        <v>1254</v>
      </c>
      <c r="G426" s="239"/>
      <c r="H426" s="242">
        <v>0.014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8" t="s">
        <v>191</v>
      </c>
      <c r="AU426" s="248" t="s">
        <v>81</v>
      </c>
      <c r="AV426" s="14" t="s">
        <v>81</v>
      </c>
      <c r="AW426" s="14" t="s">
        <v>33</v>
      </c>
      <c r="AX426" s="14" t="s">
        <v>71</v>
      </c>
      <c r="AY426" s="248" t="s">
        <v>114</v>
      </c>
    </row>
    <row r="427" s="15" customFormat="1">
      <c r="A427" s="15"/>
      <c r="B427" s="249"/>
      <c r="C427" s="250"/>
      <c r="D427" s="229" t="s">
        <v>191</v>
      </c>
      <c r="E427" s="251" t="s">
        <v>19</v>
      </c>
      <c r="F427" s="252" t="s">
        <v>196</v>
      </c>
      <c r="G427" s="250"/>
      <c r="H427" s="253">
        <v>28.600000000000001</v>
      </c>
      <c r="I427" s="254"/>
      <c r="J427" s="250"/>
      <c r="K427" s="250"/>
      <c r="L427" s="255"/>
      <c r="M427" s="256"/>
      <c r="N427" s="257"/>
      <c r="O427" s="257"/>
      <c r="P427" s="257"/>
      <c r="Q427" s="257"/>
      <c r="R427" s="257"/>
      <c r="S427" s="257"/>
      <c r="T427" s="25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9" t="s">
        <v>191</v>
      </c>
      <c r="AU427" s="259" t="s">
        <v>81</v>
      </c>
      <c r="AV427" s="15" t="s">
        <v>117</v>
      </c>
      <c r="AW427" s="15" t="s">
        <v>33</v>
      </c>
      <c r="AX427" s="15" t="s">
        <v>76</v>
      </c>
      <c r="AY427" s="259" t="s">
        <v>114</v>
      </c>
    </row>
    <row r="428" s="2" customFormat="1" ht="16.5" customHeight="1">
      <c r="A428" s="40"/>
      <c r="B428" s="41"/>
      <c r="C428" s="203" t="s">
        <v>687</v>
      </c>
      <c r="D428" s="203" t="s">
        <v>118</v>
      </c>
      <c r="E428" s="204" t="s">
        <v>702</v>
      </c>
      <c r="F428" s="205" t="s">
        <v>703</v>
      </c>
      <c r="G428" s="206" t="s">
        <v>183</v>
      </c>
      <c r="H428" s="207">
        <v>28.600000000000001</v>
      </c>
      <c r="I428" s="208"/>
      <c r="J428" s="209">
        <f>ROUND(I428*H428,2)</f>
        <v>0</v>
      </c>
      <c r="K428" s="205" t="s">
        <v>122</v>
      </c>
      <c r="L428" s="46"/>
      <c r="M428" s="210" t="s">
        <v>19</v>
      </c>
      <c r="N428" s="211" t="s">
        <v>42</v>
      </c>
      <c r="O428" s="86"/>
      <c r="P428" s="212">
        <f>O428*H428</f>
        <v>0</v>
      </c>
      <c r="Q428" s="212">
        <v>0.00012</v>
      </c>
      <c r="R428" s="212">
        <f>Q428*H428</f>
        <v>0.0034320000000000002</v>
      </c>
      <c r="S428" s="212">
        <v>0</v>
      </c>
      <c r="T428" s="213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4" t="s">
        <v>265</v>
      </c>
      <c r="AT428" s="214" t="s">
        <v>118</v>
      </c>
      <c r="AU428" s="214" t="s">
        <v>81</v>
      </c>
      <c r="AY428" s="19" t="s">
        <v>114</v>
      </c>
      <c r="BE428" s="215">
        <f>IF(N428="základní",J428,0)</f>
        <v>0</v>
      </c>
      <c r="BF428" s="215">
        <f>IF(N428="snížená",J428,0)</f>
        <v>0</v>
      </c>
      <c r="BG428" s="215">
        <f>IF(N428="zákl. přenesená",J428,0)</f>
        <v>0</v>
      </c>
      <c r="BH428" s="215">
        <f>IF(N428="sníž. přenesená",J428,0)</f>
        <v>0</v>
      </c>
      <c r="BI428" s="215">
        <f>IF(N428="nulová",J428,0)</f>
        <v>0</v>
      </c>
      <c r="BJ428" s="19" t="s">
        <v>76</v>
      </c>
      <c r="BK428" s="215">
        <f>ROUND(I428*H428,2)</f>
        <v>0</v>
      </c>
      <c r="BL428" s="19" t="s">
        <v>265</v>
      </c>
      <c r="BM428" s="214" t="s">
        <v>1255</v>
      </c>
    </row>
    <row r="429" s="2" customFormat="1">
      <c r="A429" s="40"/>
      <c r="B429" s="41"/>
      <c r="C429" s="42"/>
      <c r="D429" s="216" t="s">
        <v>125</v>
      </c>
      <c r="E429" s="42"/>
      <c r="F429" s="217" t="s">
        <v>705</v>
      </c>
      <c r="G429" s="42"/>
      <c r="H429" s="42"/>
      <c r="I429" s="218"/>
      <c r="J429" s="42"/>
      <c r="K429" s="42"/>
      <c r="L429" s="46"/>
      <c r="M429" s="219"/>
      <c r="N429" s="220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125</v>
      </c>
      <c r="AU429" s="19" t="s">
        <v>81</v>
      </c>
    </row>
    <row r="430" s="2" customFormat="1" ht="16.5" customHeight="1">
      <c r="A430" s="40"/>
      <c r="B430" s="41"/>
      <c r="C430" s="203" t="s">
        <v>696</v>
      </c>
      <c r="D430" s="203" t="s">
        <v>118</v>
      </c>
      <c r="E430" s="204" t="s">
        <v>707</v>
      </c>
      <c r="F430" s="205" t="s">
        <v>708</v>
      </c>
      <c r="G430" s="206" t="s">
        <v>183</v>
      </c>
      <c r="H430" s="207">
        <v>28.600000000000001</v>
      </c>
      <c r="I430" s="208"/>
      <c r="J430" s="209">
        <f>ROUND(I430*H430,2)</f>
        <v>0</v>
      </c>
      <c r="K430" s="205" t="s">
        <v>122</v>
      </c>
      <c r="L430" s="46"/>
      <c r="M430" s="210" t="s">
        <v>19</v>
      </c>
      <c r="N430" s="211" t="s">
        <v>42</v>
      </c>
      <c r="O430" s="86"/>
      <c r="P430" s="212">
        <f>O430*H430</f>
        <v>0</v>
      </c>
      <c r="Q430" s="212">
        <v>0.00012</v>
      </c>
      <c r="R430" s="212">
        <f>Q430*H430</f>
        <v>0.0034320000000000002</v>
      </c>
      <c r="S430" s="212">
        <v>0</v>
      </c>
      <c r="T430" s="213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4" t="s">
        <v>265</v>
      </c>
      <c r="AT430" s="214" t="s">
        <v>118</v>
      </c>
      <c r="AU430" s="214" t="s">
        <v>81</v>
      </c>
      <c r="AY430" s="19" t="s">
        <v>114</v>
      </c>
      <c r="BE430" s="215">
        <f>IF(N430="základní",J430,0)</f>
        <v>0</v>
      </c>
      <c r="BF430" s="215">
        <f>IF(N430="snížená",J430,0)</f>
        <v>0</v>
      </c>
      <c r="BG430" s="215">
        <f>IF(N430="zákl. přenesená",J430,0)</f>
        <v>0</v>
      </c>
      <c r="BH430" s="215">
        <f>IF(N430="sníž. přenesená",J430,0)</f>
        <v>0</v>
      </c>
      <c r="BI430" s="215">
        <f>IF(N430="nulová",J430,0)</f>
        <v>0</v>
      </c>
      <c r="BJ430" s="19" t="s">
        <v>76</v>
      </c>
      <c r="BK430" s="215">
        <f>ROUND(I430*H430,2)</f>
        <v>0</v>
      </c>
      <c r="BL430" s="19" t="s">
        <v>265</v>
      </c>
      <c r="BM430" s="214" t="s">
        <v>1256</v>
      </c>
    </row>
    <row r="431" s="2" customFormat="1">
      <c r="A431" s="40"/>
      <c r="B431" s="41"/>
      <c r="C431" s="42"/>
      <c r="D431" s="216" t="s">
        <v>125</v>
      </c>
      <c r="E431" s="42"/>
      <c r="F431" s="217" t="s">
        <v>710</v>
      </c>
      <c r="G431" s="42"/>
      <c r="H431" s="42"/>
      <c r="I431" s="218"/>
      <c r="J431" s="42"/>
      <c r="K431" s="42"/>
      <c r="L431" s="46"/>
      <c r="M431" s="219"/>
      <c r="N431" s="220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125</v>
      </c>
      <c r="AU431" s="19" t="s">
        <v>81</v>
      </c>
    </row>
    <row r="432" s="12" customFormat="1" ht="22.8" customHeight="1">
      <c r="A432" s="12"/>
      <c r="B432" s="187"/>
      <c r="C432" s="188"/>
      <c r="D432" s="189" t="s">
        <v>70</v>
      </c>
      <c r="E432" s="201" t="s">
        <v>1257</v>
      </c>
      <c r="F432" s="201" t="s">
        <v>1258</v>
      </c>
      <c r="G432" s="188"/>
      <c r="H432" s="188"/>
      <c r="I432" s="191"/>
      <c r="J432" s="202">
        <f>BK432</f>
        <v>0</v>
      </c>
      <c r="K432" s="188"/>
      <c r="L432" s="193"/>
      <c r="M432" s="194"/>
      <c r="N432" s="195"/>
      <c r="O432" s="195"/>
      <c r="P432" s="196">
        <f>SUM(P433:P460)</f>
        <v>0</v>
      </c>
      <c r="Q432" s="195"/>
      <c r="R432" s="196">
        <f>SUM(R433:R460)</f>
        <v>0.18099152000000002</v>
      </c>
      <c r="S432" s="195"/>
      <c r="T432" s="197">
        <f>SUM(T433:T460)</f>
        <v>0.054832499999999999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98" t="s">
        <v>81</v>
      </c>
      <c r="AT432" s="199" t="s">
        <v>70</v>
      </c>
      <c r="AU432" s="199" t="s">
        <v>76</v>
      </c>
      <c r="AY432" s="198" t="s">
        <v>114</v>
      </c>
      <c r="BK432" s="200">
        <f>SUM(BK433:BK460)</f>
        <v>0</v>
      </c>
    </row>
    <row r="433" s="2" customFormat="1" ht="16.5" customHeight="1">
      <c r="A433" s="40"/>
      <c r="B433" s="41"/>
      <c r="C433" s="203" t="s">
        <v>701</v>
      </c>
      <c r="D433" s="203" t="s">
        <v>118</v>
      </c>
      <c r="E433" s="204" t="s">
        <v>1259</v>
      </c>
      <c r="F433" s="205" t="s">
        <v>1260</v>
      </c>
      <c r="G433" s="206" t="s">
        <v>183</v>
      </c>
      <c r="H433" s="207">
        <v>347.42000000000002</v>
      </c>
      <c r="I433" s="208"/>
      <c r="J433" s="209">
        <f>ROUND(I433*H433,2)</f>
        <v>0</v>
      </c>
      <c r="K433" s="205" t="s">
        <v>122</v>
      </c>
      <c r="L433" s="46"/>
      <c r="M433" s="210" t="s">
        <v>19</v>
      </c>
      <c r="N433" s="211" t="s">
        <v>42</v>
      </c>
      <c r="O433" s="86"/>
      <c r="P433" s="212">
        <f>O433*H433</f>
        <v>0</v>
      </c>
      <c r="Q433" s="212">
        <v>0</v>
      </c>
      <c r="R433" s="212">
        <f>Q433*H433</f>
        <v>0</v>
      </c>
      <c r="S433" s="212">
        <v>0</v>
      </c>
      <c r="T433" s="213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4" t="s">
        <v>265</v>
      </c>
      <c r="AT433" s="214" t="s">
        <v>118</v>
      </c>
      <c r="AU433" s="214" t="s">
        <v>81</v>
      </c>
      <c r="AY433" s="19" t="s">
        <v>114</v>
      </c>
      <c r="BE433" s="215">
        <f>IF(N433="základní",J433,0)</f>
        <v>0</v>
      </c>
      <c r="BF433" s="215">
        <f>IF(N433="snížená",J433,0)</f>
        <v>0</v>
      </c>
      <c r="BG433" s="215">
        <f>IF(N433="zákl. přenesená",J433,0)</f>
        <v>0</v>
      </c>
      <c r="BH433" s="215">
        <f>IF(N433="sníž. přenesená",J433,0)</f>
        <v>0</v>
      </c>
      <c r="BI433" s="215">
        <f>IF(N433="nulová",J433,0)</f>
        <v>0</v>
      </c>
      <c r="BJ433" s="19" t="s">
        <v>76</v>
      </c>
      <c r="BK433" s="215">
        <f>ROUND(I433*H433,2)</f>
        <v>0</v>
      </c>
      <c r="BL433" s="19" t="s">
        <v>265</v>
      </c>
      <c r="BM433" s="214" t="s">
        <v>1261</v>
      </c>
    </row>
    <row r="434" s="2" customFormat="1">
      <c r="A434" s="40"/>
      <c r="B434" s="41"/>
      <c r="C434" s="42"/>
      <c r="D434" s="216" t="s">
        <v>125</v>
      </c>
      <c r="E434" s="42"/>
      <c r="F434" s="217" t="s">
        <v>1262</v>
      </c>
      <c r="G434" s="42"/>
      <c r="H434" s="42"/>
      <c r="I434" s="218"/>
      <c r="J434" s="42"/>
      <c r="K434" s="42"/>
      <c r="L434" s="46"/>
      <c r="M434" s="219"/>
      <c r="N434" s="220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125</v>
      </c>
      <c r="AU434" s="19" t="s">
        <v>81</v>
      </c>
    </row>
    <row r="435" s="14" customFormat="1">
      <c r="A435" s="14"/>
      <c r="B435" s="238"/>
      <c r="C435" s="239"/>
      <c r="D435" s="229" t="s">
        <v>191</v>
      </c>
      <c r="E435" s="240" t="s">
        <v>19</v>
      </c>
      <c r="F435" s="241" t="s">
        <v>1263</v>
      </c>
      <c r="G435" s="239"/>
      <c r="H435" s="242">
        <v>196.09999999999999</v>
      </c>
      <c r="I435" s="243"/>
      <c r="J435" s="239"/>
      <c r="K435" s="239"/>
      <c r="L435" s="244"/>
      <c r="M435" s="245"/>
      <c r="N435" s="246"/>
      <c r="O435" s="246"/>
      <c r="P435" s="246"/>
      <c r="Q435" s="246"/>
      <c r="R435" s="246"/>
      <c r="S435" s="246"/>
      <c r="T435" s="247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8" t="s">
        <v>191</v>
      </c>
      <c r="AU435" s="248" t="s">
        <v>81</v>
      </c>
      <c r="AV435" s="14" t="s">
        <v>81</v>
      </c>
      <c r="AW435" s="14" t="s">
        <v>33</v>
      </c>
      <c r="AX435" s="14" t="s">
        <v>71</v>
      </c>
      <c r="AY435" s="248" t="s">
        <v>114</v>
      </c>
    </row>
    <row r="436" s="14" customFormat="1">
      <c r="A436" s="14"/>
      <c r="B436" s="238"/>
      <c r="C436" s="239"/>
      <c r="D436" s="229" t="s">
        <v>191</v>
      </c>
      <c r="E436" s="240" t="s">
        <v>19</v>
      </c>
      <c r="F436" s="241" t="s">
        <v>1264</v>
      </c>
      <c r="G436" s="239"/>
      <c r="H436" s="242">
        <v>181.30000000000001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191</v>
      </c>
      <c r="AU436" s="248" t="s">
        <v>81</v>
      </c>
      <c r="AV436" s="14" t="s">
        <v>81</v>
      </c>
      <c r="AW436" s="14" t="s">
        <v>33</v>
      </c>
      <c r="AX436" s="14" t="s">
        <v>71</v>
      </c>
      <c r="AY436" s="248" t="s">
        <v>114</v>
      </c>
    </row>
    <row r="437" s="14" customFormat="1">
      <c r="A437" s="14"/>
      <c r="B437" s="238"/>
      <c r="C437" s="239"/>
      <c r="D437" s="229" t="s">
        <v>191</v>
      </c>
      <c r="E437" s="240" t="s">
        <v>19</v>
      </c>
      <c r="F437" s="241" t="s">
        <v>1265</v>
      </c>
      <c r="G437" s="239"/>
      <c r="H437" s="242">
        <v>12.984999999999999</v>
      </c>
      <c r="I437" s="243"/>
      <c r="J437" s="239"/>
      <c r="K437" s="239"/>
      <c r="L437" s="244"/>
      <c r="M437" s="245"/>
      <c r="N437" s="246"/>
      <c r="O437" s="246"/>
      <c r="P437" s="246"/>
      <c r="Q437" s="246"/>
      <c r="R437" s="246"/>
      <c r="S437" s="246"/>
      <c r="T437" s="24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8" t="s">
        <v>191</v>
      </c>
      <c r="AU437" s="248" t="s">
        <v>81</v>
      </c>
      <c r="AV437" s="14" t="s">
        <v>81</v>
      </c>
      <c r="AW437" s="14" t="s">
        <v>33</v>
      </c>
      <c r="AX437" s="14" t="s">
        <v>71</v>
      </c>
      <c r="AY437" s="248" t="s">
        <v>114</v>
      </c>
    </row>
    <row r="438" s="14" customFormat="1">
      <c r="A438" s="14"/>
      <c r="B438" s="238"/>
      <c r="C438" s="239"/>
      <c r="D438" s="229" t="s">
        <v>191</v>
      </c>
      <c r="E438" s="240" t="s">
        <v>19</v>
      </c>
      <c r="F438" s="241" t="s">
        <v>1266</v>
      </c>
      <c r="G438" s="239"/>
      <c r="H438" s="242">
        <v>-27</v>
      </c>
      <c r="I438" s="243"/>
      <c r="J438" s="239"/>
      <c r="K438" s="239"/>
      <c r="L438" s="244"/>
      <c r="M438" s="245"/>
      <c r="N438" s="246"/>
      <c r="O438" s="246"/>
      <c r="P438" s="246"/>
      <c r="Q438" s="246"/>
      <c r="R438" s="246"/>
      <c r="S438" s="246"/>
      <c r="T438" s="24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8" t="s">
        <v>191</v>
      </c>
      <c r="AU438" s="248" t="s">
        <v>81</v>
      </c>
      <c r="AV438" s="14" t="s">
        <v>81</v>
      </c>
      <c r="AW438" s="14" t="s">
        <v>33</v>
      </c>
      <c r="AX438" s="14" t="s">
        <v>71</v>
      </c>
      <c r="AY438" s="248" t="s">
        <v>114</v>
      </c>
    </row>
    <row r="439" s="14" customFormat="1">
      <c r="A439" s="14"/>
      <c r="B439" s="238"/>
      <c r="C439" s="239"/>
      <c r="D439" s="229" t="s">
        <v>191</v>
      </c>
      <c r="E439" s="240" t="s">
        <v>19</v>
      </c>
      <c r="F439" s="241" t="s">
        <v>1267</v>
      </c>
      <c r="G439" s="239"/>
      <c r="H439" s="242">
        <v>-3.895</v>
      </c>
      <c r="I439" s="243"/>
      <c r="J439" s="239"/>
      <c r="K439" s="239"/>
      <c r="L439" s="244"/>
      <c r="M439" s="245"/>
      <c r="N439" s="246"/>
      <c r="O439" s="246"/>
      <c r="P439" s="246"/>
      <c r="Q439" s="246"/>
      <c r="R439" s="246"/>
      <c r="S439" s="246"/>
      <c r="T439" s="24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8" t="s">
        <v>191</v>
      </c>
      <c r="AU439" s="248" t="s">
        <v>81</v>
      </c>
      <c r="AV439" s="14" t="s">
        <v>81</v>
      </c>
      <c r="AW439" s="14" t="s">
        <v>33</v>
      </c>
      <c r="AX439" s="14" t="s">
        <v>71</v>
      </c>
      <c r="AY439" s="248" t="s">
        <v>114</v>
      </c>
    </row>
    <row r="440" s="14" customFormat="1">
      <c r="A440" s="14"/>
      <c r="B440" s="238"/>
      <c r="C440" s="239"/>
      <c r="D440" s="229" t="s">
        <v>191</v>
      </c>
      <c r="E440" s="240" t="s">
        <v>19</v>
      </c>
      <c r="F440" s="241" t="s">
        <v>1268</v>
      </c>
      <c r="G440" s="239"/>
      <c r="H440" s="242">
        <v>-4.2030000000000003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8" t="s">
        <v>191</v>
      </c>
      <c r="AU440" s="248" t="s">
        <v>81</v>
      </c>
      <c r="AV440" s="14" t="s">
        <v>81</v>
      </c>
      <c r="AW440" s="14" t="s">
        <v>33</v>
      </c>
      <c r="AX440" s="14" t="s">
        <v>71</v>
      </c>
      <c r="AY440" s="248" t="s">
        <v>114</v>
      </c>
    </row>
    <row r="441" s="14" customFormat="1">
      <c r="A441" s="14"/>
      <c r="B441" s="238"/>
      <c r="C441" s="239"/>
      <c r="D441" s="229" t="s">
        <v>191</v>
      </c>
      <c r="E441" s="240" t="s">
        <v>19</v>
      </c>
      <c r="F441" s="241" t="s">
        <v>1269</v>
      </c>
      <c r="G441" s="239"/>
      <c r="H441" s="242">
        <v>-2.0499999999999998</v>
      </c>
      <c r="I441" s="243"/>
      <c r="J441" s="239"/>
      <c r="K441" s="239"/>
      <c r="L441" s="244"/>
      <c r="M441" s="245"/>
      <c r="N441" s="246"/>
      <c r="O441" s="246"/>
      <c r="P441" s="246"/>
      <c r="Q441" s="246"/>
      <c r="R441" s="246"/>
      <c r="S441" s="246"/>
      <c r="T441" s="24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8" t="s">
        <v>191</v>
      </c>
      <c r="AU441" s="248" t="s">
        <v>81</v>
      </c>
      <c r="AV441" s="14" t="s">
        <v>81</v>
      </c>
      <c r="AW441" s="14" t="s">
        <v>33</v>
      </c>
      <c r="AX441" s="14" t="s">
        <v>71</v>
      </c>
      <c r="AY441" s="248" t="s">
        <v>114</v>
      </c>
    </row>
    <row r="442" s="14" customFormat="1">
      <c r="A442" s="14"/>
      <c r="B442" s="238"/>
      <c r="C442" s="239"/>
      <c r="D442" s="229" t="s">
        <v>191</v>
      </c>
      <c r="E442" s="240" t="s">
        <v>19</v>
      </c>
      <c r="F442" s="241" t="s">
        <v>1270</v>
      </c>
      <c r="G442" s="239"/>
      <c r="H442" s="242">
        <v>-2.665</v>
      </c>
      <c r="I442" s="243"/>
      <c r="J442" s="239"/>
      <c r="K442" s="239"/>
      <c r="L442" s="244"/>
      <c r="M442" s="245"/>
      <c r="N442" s="246"/>
      <c r="O442" s="246"/>
      <c r="P442" s="246"/>
      <c r="Q442" s="246"/>
      <c r="R442" s="246"/>
      <c r="S442" s="246"/>
      <c r="T442" s="24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8" t="s">
        <v>191</v>
      </c>
      <c r="AU442" s="248" t="s">
        <v>81</v>
      </c>
      <c r="AV442" s="14" t="s">
        <v>81</v>
      </c>
      <c r="AW442" s="14" t="s">
        <v>33</v>
      </c>
      <c r="AX442" s="14" t="s">
        <v>71</v>
      </c>
      <c r="AY442" s="248" t="s">
        <v>114</v>
      </c>
    </row>
    <row r="443" s="14" customFormat="1">
      <c r="A443" s="14"/>
      <c r="B443" s="238"/>
      <c r="C443" s="239"/>
      <c r="D443" s="229" t="s">
        <v>191</v>
      </c>
      <c r="E443" s="240" t="s">
        <v>19</v>
      </c>
      <c r="F443" s="241" t="s">
        <v>1271</v>
      </c>
      <c r="G443" s="239"/>
      <c r="H443" s="242">
        <v>-3.1520000000000001</v>
      </c>
      <c r="I443" s="243"/>
      <c r="J443" s="239"/>
      <c r="K443" s="239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191</v>
      </c>
      <c r="AU443" s="248" t="s">
        <v>81</v>
      </c>
      <c r="AV443" s="14" t="s">
        <v>81</v>
      </c>
      <c r="AW443" s="14" t="s">
        <v>33</v>
      </c>
      <c r="AX443" s="14" t="s">
        <v>71</v>
      </c>
      <c r="AY443" s="248" t="s">
        <v>114</v>
      </c>
    </row>
    <row r="444" s="15" customFormat="1">
      <c r="A444" s="15"/>
      <c r="B444" s="249"/>
      <c r="C444" s="250"/>
      <c r="D444" s="229" t="s">
        <v>191</v>
      </c>
      <c r="E444" s="251" t="s">
        <v>19</v>
      </c>
      <c r="F444" s="252" t="s">
        <v>196</v>
      </c>
      <c r="G444" s="250"/>
      <c r="H444" s="253">
        <v>347.42000000000002</v>
      </c>
      <c r="I444" s="254"/>
      <c r="J444" s="250"/>
      <c r="K444" s="250"/>
      <c r="L444" s="255"/>
      <c r="M444" s="256"/>
      <c r="N444" s="257"/>
      <c r="O444" s="257"/>
      <c r="P444" s="257"/>
      <c r="Q444" s="257"/>
      <c r="R444" s="257"/>
      <c r="S444" s="257"/>
      <c r="T444" s="258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59" t="s">
        <v>191</v>
      </c>
      <c r="AU444" s="259" t="s">
        <v>81</v>
      </c>
      <c r="AV444" s="15" t="s">
        <v>117</v>
      </c>
      <c r="AW444" s="15" t="s">
        <v>33</v>
      </c>
      <c r="AX444" s="15" t="s">
        <v>76</v>
      </c>
      <c r="AY444" s="259" t="s">
        <v>114</v>
      </c>
    </row>
    <row r="445" s="2" customFormat="1" ht="16.5" customHeight="1">
      <c r="A445" s="40"/>
      <c r="B445" s="41"/>
      <c r="C445" s="203" t="s">
        <v>706</v>
      </c>
      <c r="D445" s="203" t="s">
        <v>118</v>
      </c>
      <c r="E445" s="204" t="s">
        <v>1272</v>
      </c>
      <c r="F445" s="205" t="s">
        <v>1273</v>
      </c>
      <c r="G445" s="206" t="s">
        <v>183</v>
      </c>
      <c r="H445" s="207">
        <v>347.42000000000002</v>
      </c>
      <c r="I445" s="208"/>
      <c r="J445" s="209">
        <f>ROUND(I445*H445,2)</f>
        <v>0</v>
      </c>
      <c r="K445" s="205" t="s">
        <v>122</v>
      </c>
      <c r="L445" s="46"/>
      <c r="M445" s="210" t="s">
        <v>19</v>
      </c>
      <c r="N445" s="211" t="s">
        <v>42</v>
      </c>
      <c r="O445" s="86"/>
      <c r="P445" s="212">
        <f>O445*H445</f>
        <v>0</v>
      </c>
      <c r="Q445" s="212">
        <v>0</v>
      </c>
      <c r="R445" s="212">
        <f>Q445*H445</f>
        <v>0</v>
      </c>
      <c r="S445" s="212">
        <v>0.00014999999999999999</v>
      </c>
      <c r="T445" s="213">
        <f>S445*H445</f>
        <v>0.052113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4" t="s">
        <v>265</v>
      </c>
      <c r="AT445" s="214" t="s">
        <v>118</v>
      </c>
      <c r="AU445" s="214" t="s">
        <v>81</v>
      </c>
      <c r="AY445" s="19" t="s">
        <v>114</v>
      </c>
      <c r="BE445" s="215">
        <f>IF(N445="základní",J445,0)</f>
        <v>0</v>
      </c>
      <c r="BF445" s="215">
        <f>IF(N445="snížená",J445,0)</f>
        <v>0</v>
      </c>
      <c r="BG445" s="215">
        <f>IF(N445="zákl. přenesená",J445,0)</f>
        <v>0</v>
      </c>
      <c r="BH445" s="215">
        <f>IF(N445="sníž. přenesená",J445,0)</f>
        <v>0</v>
      </c>
      <c r="BI445" s="215">
        <f>IF(N445="nulová",J445,0)</f>
        <v>0</v>
      </c>
      <c r="BJ445" s="19" t="s">
        <v>76</v>
      </c>
      <c r="BK445" s="215">
        <f>ROUND(I445*H445,2)</f>
        <v>0</v>
      </c>
      <c r="BL445" s="19" t="s">
        <v>265</v>
      </c>
      <c r="BM445" s="214" t="s">
        <v>1274</v>
      </c>
    </row>
    <row r="446" s="2" customFormat="1">
      <c r="A446" s="40"/>
      <c r="B446" s="41"/>
      <c r="C446" s="42"/>
      <c r="D446" s="216" t="s">
        <v>125</v>
      </c>
      <c r="E446" s="42"/>
      <c r="F446" s="217" t="s">
        <v>1275</v>
      </c>
      <c r="G446" s="42"/>
      <c r="H446" s="42"/>
      <c r="I446" s="218"/>
      <c r="J446" s="42"/>
      <c r="K446" s="42"/>
      <c r="L446" s="46"/>
      <c r="M446" s="219"/>
      <c r="N446" s="220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125</v>
      </c>
      <c r="AU446" s="19" t="s">
        <v>81</v>
      </c>
    </row>
    <row r="447" s="2" customFormat="1" ht="24.15" customHeight="1">
      <c r="A447" s="40"/>
      <c r="B447" s="41"/>
      <c r="C447" s="203" t="s">
        <v>714</v>
      </c>
      <c r="D447" s="203" t="s">
        <v>118</v>
      </c>
      <c r="E447" s="204" t="s">
        <v>1276</v>
      </c>
      <c r="F447" s="205" t="s">
        <v>1277</v>
      </c>
      <c r="G447" s="206" t="s">
        <v>319</v>
      </c>
      <c r="H447" s="207">
        <v>156</v>
      </c>
      <c r="I447" s="208"/>
      <c r="J447" s="209">
        <f>ROUND(I447*H447,2)</f>
        <v>0</v>
      </c>
      <c r="K447" s="205" t="s">
        <v>122</v>
      </c>
      <c r="L447" s="46"/>
      <c r="M447" s="210" t="s">
        <v>19</v>
      </c>
      <c r="N447" s="211" t="s">
        <v>42</v>
      </c>
      <c r="O447" s="86"/>
      <c r="P447" s="212">
        <f>O447*H447</f>
        <v>0</v>
      </c>
      <c r="Q447" s="212">
        <v>0</v>
      </c>
      <c r="R447" s="212">
        <f>Q447*H447</f>
        <v>0</v>
      </c>
      <c r="S447" s="212">
        <v>0</v>
      </c>
      <c r="T447" s="213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4" t="s">
        <v>265</v>
      </c>
      <c r="AT447" s="214" t="s">
        <v>118</v>
      </c>
      <c r="AU447" s="214" t="s">
        <v>81</v>
      </c>
      <c r="AY447" s="19" t="s">
        <v>114</v>
      </c>
      <c r="BE447" s="215">
        <f>IF(N447="základní",J447,0)</f>
        <v>0</v>
      </c>
      <c r="BF447" s="215">
        <f>IF(N447="snížená",J447,0)</f>
        <v>0</v>
      </c>
      <c r="BG447" s="215">
        <f>IF(N447="zákl. přenesená",J447,0)</f>
        <v>0</v>
      </c>
      <c r="BH447" s="215">
        <f>IF(N447="sníž. přenesená",J447,0)</f>
        <v>0</v>
      </c>
      <c r="BI447" s="215">
        <f>IF(N447="nulová",J447,0)</f>
        <v>0</v>
      </c>
      <c r="BJ447" s="19" t="s">
        <v>76</v>
      </c>
      <c r="BK447" s="215">
        <f>ROUND(I447*H447,2)</f>
        <v>0</v>
      </c>
      <c r="BL447" s="19" t="s">
        <v>265</v>
      </c>
      <c r="BM447" s="214" t="s">
        <v>1278</v>
      </c>
    </row>
    <row r="448" s="2" customFormat="1">
      <c r="A448" s="40"/>
      <c r="B448" s="41"/>
      <c r="C448" s="42"/>
      <c r="D448" s="216" t="s">
        <v>125</v>
      </c>
      <c r="E448" s="42"/>
      <c r="F448" s="217" t="s">
        <v>1279</v>
      </c>
      <c r="G448" s="42"/>
      <c r="H448" s="42"/>
      <c r="I448" s="218"/>
      <c r="J448" s="42"/>
      <c r="K448" s="42"/>
      <c r="L448" s="46"/>
      <c r="M448" s="219"/>
      <c r="N448" s="220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125</v>
      </c>
      <c r="AU448" s="19" t="s">
        <v>81</v>
      </c>
    </row>
    <row r="449" s="14" customFormat="1">
      <c r="A449" s="14"/>
      <c r="B449" s="238"/>
      <c r="C449" s="239"/>
      <c r="D449" s="229" t="s">
        <v>191</v>
      </c>
      <c r="E449" s="240" t="s">
        <v>19</v>
      </c>
      <c r="F449" s="241" t="s">
        <v>1280</v>
      </c>
      <c r="G449" s="239"/>
      <c r="H449" s="242">
        <v>156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191</v>
      </c>
      <c r="AU449" s="248" t="s">
        <v>81</v>
      </c>
      <c r="AV449" s="14" t="s">
        <v>81</v>
      </c>
      <c r="AW449" s="14" t="s">
        <v>33</v>
      </c>
      <c r="AX449" s="14" t="s">
        <v>76</v>
      </c>
      <c r="AY449" s="248" t="s">
        <v>114</v>
      </c>
    </row>
    <row r="450" s="2" customFormat="1" ht="16.5" customHeight="1">
      <c r="A450" s="40"/>
      <c r="B450" s="41"/>
      <c r="C450" s="260" t="s">
        <v>719</v>
      </c>
      <c r="D450" s="260" t="s">
        <v>254</v>
      </c>
      <c r="E450" s="261" t="s">
        <v>1281</v>
      </c>
      <c r="F450" s="262" t="s">
        <v>1282</v>
      </c>
      <c r="G450" s="263" t="s">
        <v>319</v>
      </c>
      <c r="H450" s="264">
        <v>163.80000000000001</v>
      </c>
      <c r="I450" s="265"/>
      <c r="J450" s="266">
        <f>ROUND(I450*H450,2)</f>
        <v>0</v>
      </c>
      <c r="K450" s="262" t="s">
        <v>122</v>
      </c>
      <c r="L450" s="267"/>
      <c r="M450" s="268" t="s">
        <v>19</v>
      </c>
      <c r="N450" s="269" t="s">
        <v>42</v>
      </c>
      <c r="O450" s="86"/>
      <c r="P450" s="212">
        <f>O450*H450</f>
        <v>0</v>
      </c>
      <c r="Q450" s="212">
        <v>0</v>
      </c>
      <c r="R450" s="212">
        <f>Q450*H450</f>
        <v>0</v>
      </c>
      <c r="S450" s="212">
        <v>0</v>
      </c>
      <c r="T450" s="213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4" t="s">
        <v>367</v>
      </c>
      <c r="AT450" s="214" t="s">
        <v>254</v>
      </c>
      <c r="AU450" s="214" t="s">
        <v>81</v>
      </c>
      <c r="AY450" s="19" t="s">
        <v>114</v>
      </c>
      <c r="BE450" s="215">
        <f>IF(N450="základní",J450,0)</f>
        <v>0</v>
      </c>
      <c r="BF450" s="215">
        <f>IF(N450="snížená",J450,0)</f>
        <v>0</v>
      </c>
      <c r="BG450" s="215">
        <f>IF(N450="zákl. přenesená",J450,0)</f>
        <v>0</v>
      </c>
      <c r="BH450" s="215">
        <f>IF(N450="sníž. přenesená",J450,0)</f>
        <v>0</v>
      </c>
      <c r="BI450" s="215">
        <f>IF(N450="nulová",J450,0)</f>
        <v>0</v>
      </c>
      <c r="BJ450" s="19" t="s">
        <v>76</v>
      </c>
      <c r="BK450" s="215">
        <f>ROUND(I450*H450,2)</f>
        <v>0</v>
      </c>
      <c r="BL450" s="19" t="s">
        <v>265</v>
      </c>
      <c r="BM450" s="214" t="s">
        <v>1283</v>
      </c>
    </row>
    <row r="451" s="14" customFormat="1">
      <c r="A451" s="14"/>
      <c r="B451" s="238"/>
      <c r="C451" s="239"/>
      <c r="D451" s="229" t="s">
        <v>191</v>
      </c>
      <c r="E451" s="239"/>
      <c r="F451" s="241" t="s">
        <v>1284</v>
      </c>
      <c r="G451" s="239"/>
      <c r="H451" s="242">
        <v>163.80000000000001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8" t="s">
        <v>191</v>
      </c>
      <c r="AU451" s="248" t="s">
        <v>81</v>
      </c>
      <c r="AV451" s="14" t="s">
        <v>81</v>
      </c>
      <c r="AW451" s="14" t="s">
        <v>4</v>
      </c>
      <c r="AX451" s="14" t="s">
        <v>76</v>
      </c>
      <c r="AY451" s="248" t="s">
        <v>114</v>
      </c>
    </row>
    <row r="452" s="2" customFormat="1" ht="16.5" customHeight="1">
      <c r="A452" s="40"/>
      <c r="B452" s="41"/>
      <c r="C452" s="203" t="s">
        <v>725</v>
      </c>
      <c r="D452" s="203" t="s">
        <v>118</v>
      </c>
      <c r="E452" s="204" t="s">
        <v>1285</v>
      </c>
      <c r="F452" s="205" t="s">
        <v>1286</v>
      </c>
      <c r="G452" s="206" t="s">
        <v>183</v>
      </c>
      <c r="H452" s="207">
        <v>90.650000000000006</v>
      </c>
      <c r="I452" s="208"/>
      <c r="J452" s="209">
        <f>ROUND(I452*H452,2)</f>
        <v>0</v>
      </c>
      <c r="K452" s="205" t="s">
        <v>122</v>
      </c>
      <c r="L452" s="46"/>
      <c r="M452" s="210" t="s">
        <v>19</v>
      </c>
      <c r="N452" s="211" t="s">
        <v>42</v>
      </c>
      <c r="O452" s="86"/>
      <c r="P452" s="212">
        <f>O452*H452</f>
        <v>0</v>
      </c>
      <c r="Q452" s="212">
        <v>0</v>
      </c>
      <c r="R452" s="212">
        <f>Q452*H452</f>
        <v>0</v>
      </c>
      <c r="S452" s="212">
        <v>3.0000000000000001E-05</v>
      </c>
      <c r="T452" s="213">
        <f>S452*H452</f>
        <v>0.0027195000000000001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4" t="s">
        <v>265</v>
      </c>
      <c r="AT452" s="214" t="s">
        <v>118</v>
      </c>
      <c r="AU452" s="214" t="s">
        <v>81</v>
      </c>
      <c r="AY452" s="19" t="s">
        <v>114</v>
      </c>
      <c r="BE452" s="215">
        <f>IF(N452="základní",J452,0)</f>
        <v>0</v>
      </c>
      <c r="BF452" s="215">
        <f>IF(N452="snížená",J452,0)</f>
        <v>0</v>
      </c>
      <c r="BG452" s="215">
        <f>IF(N452="zákl. přenesená",J452,0)</f>
        <v>0</v>
      </c>
      <c r="BH452" s="215">
        <f>IF(N452="sníž. přenesená",J452,0)</f>
        <v>0</v>
      </c>
      <c r="BI452" s="215">
        <f>IF(N452="nulová",J452,0)</f>
        <v>0</v>
      </c>
      <c r="BJ452" s="19" t="s">
        <v>76</v>
      </c>
      <c r="BK452" s="215">
        <f>ROUND(I452*H452,2)</f>
        <v>0</v>
      </c>
      <c r="BL452" s="19" t="s">
        <v>265</v>
      </c>
      <c r="BM452" s="214" t="s">
        <v>1287</v>
      </c>
    </row>
    <row r="453" s="2" customFormat="1">
      <c r="A453" s="40"/>
      <c r="B453" s="41"/>
      <c r="C453" s="42"/>
      <c r="D453" s="216" t="s">
        <v>125</v>
      </c>
      <c r="E453" s="42"/>
      <c r="F453" s="217" t="s">
        <v>1288</v>
      </c>
      <c r="G453" s="42"/>
      <c r="H453" s="42"/>
      <c r="I453" s="218"/>
      <c r="J453" s="42"/>
      <c r="K453" s="42"/>
      <c r="L453" s="46"/>
      <c r="M453" s="219"/>
      <c r="N453" s="220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125</v>
      </c>
      <c r="AU453" s="19" t="s">
        <v>81</v>
      </c>
    </row>
    <row r="454" s="14" customFormat="1">
      <c r="A454" s="14"/>
      <c r="B454" s="238"/>
      <c r="C454" s="239"/>
      <c r="D454" s="229" t="s">
        <v>191</v>
      </c>
      <c r="E454" s="240" t="s">
        <v>19</v>
      </c>
      <c r="F454" s="241" t="s">
        <v>1289</v>
      </c>
      <c r="G454" s="239"/>
      <c r="H454" s="242">
        <v>90.650000000000006</v>
      </c>
      <c r="I454" s="243"/>
      <c r="J454" s="239"/>
      <c r="K454" s="239"/>
      <c r="L454" s="244"/>
      <c r="M454" s="245"/>
      <c r="N454" s="246"/>
      <c r="O454" s="246"/>
      <c r="P454" s="246"/>
      <c r="Q454" s="246"/>
      <c r="R454" s="246"/>
      <c r="S454" s="246"/>
      <c r="T454" s="247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8" t="s">
        <v>191</v>
      </c>
      <c r="AU454" s="248" t="s">
        <v>81</v>
      </c>
      <c r="AV454" s="14" t="s">
        <v>81</v>
      </c>
      <c r="AW454" s="14" t="s">
        <v>33</v>
      </c>
      <c r="AX454" s="14" t="s">
        <v>76</v>
      </c>
      <c r="AY454" s="248" t="s">
        <v>114</v>
      </c>
    </row>
    <row r="455" s="2" customFormat="1" ht="16.5" customHeight="1">
      <c r="A455" s="40"/>
      <c r="B455" s="41"/>
      <c r="C455" s="260" t="s">
        <v>730</v>
      </c>
      <c r="D455" s="260" t="s">
        <v>254</v>
      </c>
      <c r="E455" s="261" t="s">
        <v>1290</v>
      </c>
      <c r="F455" s="262" t="s">
        <v>1291</v>
      </c>
      <c r="G455" s="263" t="s">
        <v>183</v>
      </c>
      <c r="H455" s="264">
        <v>95.183000000000007</v>
      </c>
      <c r="I455" s="265"/>
      <c r="J455" s="266">
        <f>ROUND(I455*H455,2)</f>
        <v>0</v>
      </c>
      <c r="K455" s="262" t="s">
        <v>122</v>
      </c>
      <c r="L455" s="267"/>
      <c r="M455" s="268" t="s">
        <v>19</v>
      </c>
      <c r="N455" s="269" t="s">
        <v>42</v>
      </c>
      <c r="O455" s="86"/>
      <c r="P455" s="212">
        <f>O455*H455</f>
        <v>0</v>
      </c>
      <c r="Q455" s="212">
        <v>4.0000000000000003E-05</v>
      </c>
      <c r="R455" s="212">
        <f>Q455*H455</f>
        <v>0.0038073200000000008</v>
      </c>
      <c r="S455" s="212">
        <v>0</v>
      </c>
      <c r="T455" s="213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4" t="s">
        <v>367</v>
      </c>
      <c r="AT455" s="214" t="s">
        <v>254</v>
      </c>
      <c r="AU455" s="214" t="s">
        <v>81</v>
      </c>
      <c r="AY455" s="19" t="s">
        <v>114</v>
      </c>
      <c r="BE455" s="215">
        <f>IF(N455="základní",J455,0)</f>
        <v>0</v>
      </c>
      <c r="BF455" s="215">
        <f>IF(N455="snížená",J455,0)</f>
        <v>0</v>
      </c>
      <c r="BG455" s="215">
        <f>IF(N455="zákl. přenesená",J455,0)</f>
        <v>0</v>
      </c>
      <c r="BH455" s="215">
        <f>IF(N455="sníž. přenesená",J455,0)</f>
        <v>0</v>
      </c>
      <c r="BI455" s="215">
        <f>IF(N455="nulová",J455,0)</f>
        <v>0</v>
      </c>
      <c r="BJ455" s="19" t="s">
        <v>76</v>
      </c>
      <c r="BK455" s="215">
        <f>ROUND(I455*H455,2)</f>
        <v>0</v>
      </c>
      <c r="BL455" s="19" t="s">
        <v>265</v>
      </c>
      <c r="BM455" s="214" t="s">
        <v>1292</v>
      </c>
    </row>
    <row r="456" s="14" customFormat="1">
      <c r="A456" s="14"/>
      <c r="B456" s="238"/>
      <c r="C456" s="239"/>
      <c r="D456" s="229" t="s">
        <v>191</v>
      </c>
      <c r="E456" s="239"/>
      <c r="F456" s="241" t="s">
        <v>1293</v>
      </c>
      <c r="G456" s="239"/>
      <c r="H456" s="242">
        <v>95.183000000000007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8" t="s">
        <v>191</v>
      </c>
      <c r="AU456" s="248" t="s">
        <v>81</v>
      </c>
      <c r="AV456" s="14" t="s">
        <v>81</v>
      </c>
      <c r="AW456" s="14" t="s">
        <v>4</v>
      </c>
      <c r="AX456" s="14" t="s">
        <v>76</v>
      </c>
      <c r="AY456" s="248" t="s">
        <v>114</v>
      </c>
    </row>
    <row r="457" s="2" customFormat="1" ht="16.5" customHeight="1">
      <c r="A457" s="40"/>
      <c r="B457" s="41"/>
      <c r="C457" s="203" t="s">
        <v>735</v>
      </c>
      <c r="D457" s="203" t="s">
        <v>118</v>
      </c>
      <c r="E457" s="204" t="s">
        <v>1294</v>
      </c>
      <c r="F457" s="205" t="s">
        <v>1295</v>
      </c>
      <c r="G457" s="206" t="s">
        <v>183</v>
      </c>
      <c r="H457" s="207">
        <v>347.42000000000002</v>
      </c>
      <c r="I457" s="208"/>
      <c r="J457" s="209">
        <f>ROUND(I457*H457,2)</f>
        <v>0</v>
      </c>
      <c r="K457" s="205" t="s">
        <v>122</v>
      </c>
      <c r="L457" s="46"/>
      <c r="M457" s="210" t="s">
        <v>19</v>
      </c>
      <c r="N457" s="211" t="s">
        <v>42</v>
      </c>
      <c r="O457" s="86"/>
      <c r="P457" s="212">
        <f>O457*H457</f>
        <v>0</v>
      </c>
      <c r="Q457" s="212">
        <v>0.00021000000000000001</v>
      </c>
      <c r="R457" s="212">
        <f>Q457*H457</f>
        <v>0.072958200000000001</v>
      </c>
      <c r="S457" s="212">
        <v>0</v>
      </c>
      <c r="T457" s="213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4" t="s">
        <v>265</v>
      </c>
      <c r="AT457" s="214" t="s">
        <v>118</v>
      </c>
      <c r="AU457" s="214" t="s">
        <v>81</v>
      </c>
      <c r="AY457" s="19" t="s">
        <v>114</v>
      </c>
      <c r="BE457" s="215">
        <f>IF(N457="základní",J457,0)</f>
        <v>0</v>
      </c>
      <c r="BF457" s="215">
        <f>IF(N457="snížená",J457,0)</f>
        <v>0</v>
      </c>
      <c r="BG457" s="215">
        <f>IF(N457="zákl. přenesená",J457,0)</f>
        <v>0</v>
      </c>
      <c r="BH457" s="215">
        <f>IF(N457="sníž. přenesená",J457,0)</f>
        <v>0</v>
      </c>
      <c r="BI457" s="215">
        <f>IF(N457="nulová",J457,0)</f>
        <v>0</v>
      </c>
      <c r="BJ457" s="19" t="s">
        <v>76</v>
      </c>
      <c r="BK457" s="215">
        <f>ROUND(I457*H457,2)</f>
        <v>0</v>
      </c>
      <c r="BL457" s="19" t="s">
        <v>265</v>
      </c>
      <c r="BM457" s="214" t="s">
        <v>1296</v>
      </c>
    </row>
    <row r="458" s="2" customFormat="1">
      <c r="A458" s="40"/>
      <c r="B458" s="41"/>
      <c r="C458" s="42"/>
      <c r="D458" s="216" t="s">
        <v>125</v>
      </c>
      <c r="E458" s="42"/>
      <c r="F458" s="217" t="s">
        <v>1297</v>
      </c>
      <c r="G458" s="42"/>
      <c r="H458" s="42"/>
      <c r="I458" s="218"/>
      <c r="J458" s="42"/>
      <c r="K458" s="42"/>
      <c r="L458" s="46"/>
      <c r="M458" s="219"/>
      <c r="N458" s="220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125</v>
      </c>
      <c r="AU458" s="19" t="s">
        <v>81</v>
      </c>
    </row>
    <row r="459" s="2" customFormat="1" ht="24.15" customHeight="1">
      <c r="A459" s="40"/>
      <c r="B459" s="41"/>
      <c r="C459" s="203" t="s">
        <v>740</v>
      </c>
      <c r="D459" s="203" t="s">
        <v>118</v>
      </c>
      <c r="E459" s="204" t="s">
        <v>1298</v>
      </c>
      <c r="F459" s="205" t="s">
        <v>1299</v>
      </c>
      <c r="G459" s="206" t="s">
        <v>183</v>
      </c>
      <c r="H459" s="207">
        <v>347.42000000000002</v>
      </c>
      <c r="I459" s="208"/>
      <c r="J459" s="209">
        <f>ROUND(I459*H459,2)</f>
        <v>0</v>
      </c>
      <c r="K459" s="205" t="s">
        <v>122</v>
      </c>
      <c r="L459" s="46"/>
      <c r="M459" s="210" t="s">
        <v>19</v>
      </c>
      <c r="N459" s="211" t="s">
        <v>42</v>
      </c>
      <c r="O459" s="86"/>
      <c r="P459" s="212">
        <f>O459*H459</f>
        <v>0</v>
      </c>
      <c r="Q459" s="212">
        <v>0.00029999999999999997</v>
      </c>
      <c r="R459" s="212">
        <f>Q459*H459</f>
        <v>0.104226</v>
      </c>
      <c r="S459" s="212">
        <v>0</v>
      </c>
      <c r="T459" s="213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4" t="s">
        <v>265</v>
      </c>
      <c r="AT459" s="214" t="s">
        <v>118</v>
      </c>
      <c r="AU459" s="214" t="s">
        <v>81</v>
      </c>
      <c r="AY459" s="19" t="s">
        <v>114</v>
      </c>
      <c r="BE459" s="215">
        <f>IF(N459="základní",J459,0)</f>
        <v>0</v>
      </c>
      <c r="BF459" s="215">
        <f>IF(N459="snížená",J459,0)</f>
        <v>0</v>
      </c>
      <c r="BG459" s="215">
        <f>IF(N459="zákl. přenesená",J459,0)</f>
        <v>0</v>
      </c>
      <c r="BH459" s="215">
        <f>IF(N459="sníž. přenesená",J459,0)</f>
        <v>0</v>
      </c>
      <c r="BI459" s="215">
        <f>IF(N459="nulová",J459,0)</f>
        <v>0</v>
      </c>
      <c r="BJ459" s="19" t="s">
        <v>76</v>
      </c>
      <c r="BK459" s="215">
        <f>ROUND(I459*H459,2)</f>
        <v>0</v>
      </c>
      <c r="BL459" s="19" t="s">
        <v>265</v>
      </c>
      <c r="BM459" s="214" t="s">
        <v>1300</v>
      </c>
    </row>
    <row r="460" s="2" customFormat="1">
      <c r="A460" s="40"/>
      <c r="B460" s="41"/>
      <c r="C460" s="42"/>
      <c r="D460" s="216" t="s">
        <v>125</v>
      </c>
      <c r="E460" s="42"/>
      <c r="F460" s="217" t="s">
        <v>1301</v>
      </c>
      <c r="G460" s="42"/>
      <c r="H460" s="42"/>
      <c r="I460" s="218"/>
      <c r="J460" s="42"/>
      <c r="K460" s="42"/>
      <c r="L460" s="46"/>
      <c r="M460" s="221"/>
      <c r="N460" s="222"/>
      <c r="O460" s="223"/>
      <c r="P460" s="223"/>
      <c r="Q460" s="223"/>
      <c r="R460" s="223"/>
      <c r="S460" s="223"/>
      <c r="T460" s="224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125</v>
      </c>
      <c r="AU460" s="19" t="s">
        <v>81</v>
      </c>
    </row>
    <row r="461" s="2" customFormat="1" ht="6.96" customHeight="1">
      <c r="A461" s="40"/>
      <c r="B461" s="61"/>
      <c r="C461" s="62"/>
      <c r="D461" s="62"/>
      <c r="E461" s="62"/>
      <c r="F461" s="62"/>
      <c r="G461" s="62"/>
      <c r="H461" s="62"/>
      <c r="I461" s="62"/>
      <c r="J461" s="62"/>
      <c r="K461" s="62"/>
      <c r="L461" s="46"/>
      <c r="M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</row>
  </sheetData>
  <sheetProtection sheet="1" autoFilter="0" formatColumns="0" formatRows="0" objects="1" scenarios="1" spinCount="100000" saltValue="1Oey2JSGW5IP+gKFW7tpUusWmwpNKeRBerkOEvRl3XdjhM4znXDkvxkxGe0w1cYoJo93TCMD/1H+mkcuwbUGQg==" hashValue="PR3exSrs+K3NAf1Y5IUncNNT2eqCSAhFRU3GaX43iGkr8unZQNf3p6RiMhtCgRJvYl7KBdgmil4p6O6VqxIIZQ==" algorithmName="SHA-512" password="CC35"/>
  <autoFilter ref="C101:K460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hyperlinks>
    <hyperlink ref="F106" r:id="rId1" display="https://podminky.urs.cz/item/CS_URS_2025_01/121151103"/>
    <hyperlink ref="F108" r:id="rId2" display="https://podminky.urs.cz/item/CS_URS_2025_01/131351100"/>
    <hyperlink ref="F115" r:id="rId3" display="https://podminky.urs.cz/item/CS_URS_2025_01/131352502"/>
    <hyperlink ref="F120" r:id="rId4" display="https://podminky.urs.cz/item/CS_URS_2025_01/171201231"/>
    <hyperlink ref="F123" r:id="rId5" display="https://podminky.urs.cz/item/CS_URS_2025_01/272313711"/>
    <hyperlink ref="F127" r:id="rId6" display="https://podminky.urs.cz/item/CS_URS_2025_01/273313811"/>
    <hyperlink ref="F130" r:id="rId7" display="https://podminky.urs.cz/item/CS_URS_2025_01/273351121"/>
    <hyperlink ref="F133" r:id="rId8" display="https://podminky.urs.cz/item/CS_URS_2025_01/273351122"/>
    <hyperlink ref="F135" r:id="rId9" display="https://podminky.urs.cz/item/CS_URS_2025_01/273361221"/>
    <hyperlink ref="F138" r:id="rId10" display="https://podminky.urs.cz/item/CS_URS_2025_01/275313711"/>
    <hyperlink ref="F145" r:id="rId11" display="https://podminky.urs.cz/item/CS_URS_2025_01/275351121"/>
    <hyperlink ref="F150" r:id="rId12" display="https://podminky.urs.cz/item/CS_URS_2025_01/275351122"/>
    <hyperlink ref="F152" r:id="rId13" display="https://podminky.urs.cz/item/CS_URS_2025_01/279113141"/>
    <hyperlink ref="F159" r:id="rId14" display="https://podminky.urs.cz/item/CS_URS_2025_01/279361821"/>
    <hyperlink ref="F167" r:id="rId15" display="https://podminky.urs.cz/item/CS_URS_2025_01/311235131"/>
    <hyperlink ref="F170" r:id="rId16" display="https://podminky.urs.cz/item/CS_URS_2025_01/337173110"/>
    <hyperlink ref="F198" r:id="rId17" display="https://podminky.urs.cz/item/CS_URS_2025_01/342151111"/>
    <hyperlink ref="F203" r:id="rId18" display="https://podminky.urs.cz/item/CS_URS_2025_01/417321414"/>
    <hyperlink ref="F206" r:id="rId19" display="https://podminky.urs.cz/item/CS_URS_2025_01/417351115"/>
    <hyperlink ref="F209" r:id="rId20" display="https://podminky.urs.cz/item/CS_URS_2025_01/417351116"/>
    <hyperlink ref="F211" r:id="rId21" display="https://podminky.urs.cz/item/CS_URS_2025_01/417361821"/>
    <hyperlink ref="F218" r:id="rId22" display="https://podminky.urs.cz/item/CS_URS_2025_01/444151111"/>
    <hyperlink ref="F235" r:id="rId23" display="https://podminky.urs.cz/item/CS_URS_2025_01/642942951"/>
    <hyperlink ref="F238" r:id="rId24" display="https://podminky.urs.cz/item/CS_URS_2025_01/766660002"/>
    <hyperlink ref="F249" r:id="rId25" display="https://podminky.urs.cz/item/CS_URS_2025_01/962032230"/>
    <hyperlink ref="F252" r:id="rId26" display="https://podminky.urs.cz/item/CS_URS_2025_01/965049112"/>
    <hyperlink ref="F262" r:id="rId27" display="https://podminky.urs.cz/item/CS_URS_2025_01/997002511"/>
    <hyperlink ref="F265" r:id="rId28" display="https://podminky.urs.cz/item/CS_URS_2025_01/997002519"/>
    <hyperlink ref="F269" r:id="rId29" display="https://podminky.urs.cz/item/CS_URS_2025_01/997013111"/>
    <hyperlink ref="F271" r:id="rId30" display="https://podminky.urs.cz/item/CS_URS_2025_01/997013501"/>
    <hyperlink ref="F273" r:id="rId31" display="https://podminky.urs.cz/item/CS_URS_2025_01/997013509"/>
    <hyperlink ref="F276" r:id="rId32" display="https://podminky.urs.cz/item/CS_URS_2025_01/997013631"/>
    <hyperlink ref="F281" r:id="rId33" display="https://podminky.urs.cz/item/CS_URS_2025_01/998721101"/>
    <hyperlink ref="F285" r:id="rId34" display="https://podminky.urs.cz/item/CS_URS_2025_01/998722101"/>
    <hyperlink ref="F288" r:id="rId35" display="https://podminky.urs.cz/item/CS_URS_2025_01/725112023"/>
    <hyperlink ref="F290" r:id="rId36" display="https://podminky.urs.cz/item/CS_URS_2025_01/725211681"/>
    <hyperlink ref="F292" r:id="rId37" display="https://podminky.urs.cz/item/CS_URS_2025_01/725291668"/>
    <hyperlink ref="F295" r:id="rId38" display="https://podminky.urs.cz/item/CS_URS_2025_01/725291669"/>
    <hyperlink ref="F298" r:id="rId39" display="https://podminky.urs.cz/item/CS_URS_2025_01/725291670"/>
    <hyperlink ref="F302" r:id="rId40" display="https://podminky.urs.cz/item/CS_URS_2025_01/998725101"/>
    <hyperlink ref="F305" r:id="rId41" display="https://podminky.urs.cz/item/CS_URS_2025_01/726131043"/>
    <hyperlink ref="F307" r:id="rId42" display="https://podminky.urs.cz/item/CS_URS_2025_01/998726111"/>
    <hyperlink ref="F311" r:id="rId43" display="https://podminky.urs.cz/item/CS_URS_2025_01/998735101"/>
    <hyperlink ref="F314" r:id="rId44" display="https://podminky.urs.cz/item/CS_URS_2025_01/741122015"/>
    <hyperlink ref="F318" r:id="rId45" display="https://podminky.urs.cz/item/CS_URS_2025_01/741122016"/>
    <hyperlink ref="F322" r:id="rId46" display="https://podminky.urs.cz/item/CS_URS_2025_01/741210001"/>
    <hyperlink ref="F325" r:id="rId47" display="https://podminky.urs.cz/item/CS_URS_2025_01/741310101"/>
    <hyperlink ref="F331" r:id="rId48" display="https://podminky.urs.cz/item/CS_URS_2025_01/741313002"/>
    <hyperlink ref="F335" r:id="rId49" display="https://podminky.urs.cz/item/CS_URS_2025_01/741320101"/>
    <hyperlink ref="F339" r:id="rId50" display="https://podminky.urs.cz/item/CS_URS_2025_01/741321003"/>
    <hyperlink ref="F342" r:id="rId51" display="https://podminky.urs.cz/item/CS_URS_2025_01/741372062"/>
    <hyperlink ref="F345" r:id="rId52" display="https://podminky.urs.cz/item/CS_URS_2025_01/741810001"/>
    <hyperlink ref="F347" r:id="rId53" display="https://podminky.urs.cz/item/CS_URS_2025_01/998741101"/>
    <hyperlink ref="F351" r:id="rId54" display="https://podminky.urs.cz/item/CS_URS_2025_01/751616025"/>
    <hyperlink ref="F354" r:id="rId55" display="https://podminky.urs.cz/item/CS_URS_2025_01/998751101"/>
    <hyperlink ref="F357" r:id="rId56" display="https://podminky.urs.cz/item/CS_URS_2025_01/764111651"/>
    <hyperlink ref="F360" r:id="rId57" display="https://podminky.urs.cz/item/CS_URS_2025_01/764212662"/>
    <hyperlink ref="F363" r:id="rId58" display="https://podminky.urs.cz/item/CS_URS_2025_01/764214603"/>
    <hyperlink ref="F365" r:id="rId59" display="https://podminky.urs.cz/item/CS_URS_2025_01/764311603"/>
    <hyperlink ref="F370" r:id="rId60" display="https://podminky.urs.cz/item/CS_URS_2025_01/998764101"/>
    <hyperlink ref="F373" r:id="rId61" display="https://podminky.urs.cz/item/CS_URS_2025_01/766422343"/>
    <hyperlink ref="F377" r:id="rId62" display="https://podminky.urs.cz/item/CS_URS_2025_01/998766101"/>
    <hyperlink ref="F380" r:id="rId63" display="https://podminky.urs.cz/item/CS_URS_2025_01/767490103"/>
    <hyperlink ref="F387" r:id="rId64" display="https://podminky.urs.cz/item/CS_URS_2025_01/998767101"/>
    <hyperlink ref="F390" r:id="rId65" display="https://podminky.urs.cz/item/CS_URS_2025_01/771111011"/>
    <hyperlink ref="F395" r:id="rId66" display="https://podminky.urs.cz/item/CS_URS_2025_01/771121011"/>
    <hyperlink ref="F397" r:id="rId67" display="https://podminky.urs.cz/item/CS_URS_2025_01/771151013"/>
    <hyperlink ref="F399" r:id="rId68" display="https://podminky.urs.cz/item/CS_URS_2025_01/771574413"/>
    <hyperlink ref="F403" r:id="rId69" display="https://podminky.urs.cz/item/CS_URS_2025_01/771591112"/>
    <hyperlink ref="F405" r:id="rId70" display="https://podminky.urs.cz/item/CS_URS_2025_01/771591241"/>
    <hyperlink ref="F407" r:id="rId71" display="https://podminky.urs.cz/item/CS_URS_2025_01/771591264"/>
    <hyperlink ref="F409" r:id="rId72" display="https://podminky.urs.cz/item/CS_URS_2025_01/998771101"/>
    <hyperlink ref="F412" r:id="rId73" display="https://podminky.urs.cz/item/CS_URS_2025_01/783314101"/>
    <hyperlink ref="F414" r:id="rId74" display="https://podminky.urs.cz/item/CS_URS_2025_01/783301311"/>
    <hyperlink ref="F429" r:id="rId75" display="https://podminky.urs.cz/item/CS_URS_2025_01/783315101"/>
    <hyperlink ref="F431" r:id="rId76" display="https://podminky.urs.cz/item/CS_URS_2025_01/783317101"/>
    <hyperlink ref="F434" r:id="rId77" display="https://podminky.urs.cz/item/CS_URS_2025_01/784111001"/>
    <hyperlink ref="F446" r:id="rId78" display="https://podminky.urs.cz/item/CS_URS_2025_01/784111011"/>
    <hyperlink ref="F448" r:id="rId79" display="https://podminky.urs.cz/item/CS_URS_2025_01/784171001"/>
    <hyperlink ref="F453" r:id="rId80" display="https://podminky.urs.cz/item/CS_URS_2025_01/784171101"/>
    <hyperlink ref="F458" r:id="rId81" display="https://podminky.urs.cz/item/CS_URS_2025_01/784181101"/>
    <hyperlink ref="F460" r:id="rId82" display="https://podminky.urs.cz/item/CS_URS_2025_01/78421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81</v>
      </c>
    </row>
    <row r="4" s="1" customFormat="1" ht="24.96" customHeight="1">
      <c r="B4" s="22"/>
      <c r="D4" s="131" t="s">
        <v>88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25" t="str">
        <f>'Rekapitulace stavby'!K6</f>
        <v>Přístavba recepce a úpravy atria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147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1302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16. 3. 2025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19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27</v>
      </c>
      <c r="F15" s="40"/>
      <c r="G15" s="40"/>
      <c r="H15" s="40"/>
      <c r="I15" s="133" t="s">
        <v>28</v>
      </c>
      <c r="J15" s="136" t="s">
        <v>19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29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28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31</v>
      </c>
      <c r="E20" s="40"/>
      <c r="F20" s="40"/>
      <c r="G20" s="40"/>
      <c r="H20" s="40"/>
      <c r="I20" s="133" t="s">
        <v>26</v>
      </c>
      <c r="J20" s="136" t="s">
        <v>19</v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">
        <v>32</v>
      </c>
      <c r="F21" s="40"/>
      <c r="G21" s="40"/>
      <c r="H21" s="40"/>
      <c r="I21" s="133" t="s">
        <v>28</v>
      </c>
      <c r="J21" s="136" t="s">
        <v>19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34</v>
      </c>
      <c r="E23" s="40"/>
      <c r="F23" s="40"/>
      <c r="G23" s="40"/>
      <c r="H23" s="40"/>
      <c r="I23" s="133" t="s">
        <v>26</v>
      </c>
      <c r="J23" s="136" t="s">
        <v>19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32</v>
      </c>
      <c r="F24" s="40"/>
      <c r="G24" s="40"/>
      <c r="H24" s="40"/>
      <c r="I24" s="133" t="s">
        <v>28</v>
      </c>
      <c r="J24" s="136" t="s">
        <v>19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35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37</v>
      </c>
      <c r="E30" s="40"/>
      <c r="F30" s="40"/>
      <c r="G30" s="40"/>
      <c r="H30" s="40"/>
      <c r="I30" s="40"/>
      <c r="J30" s="144">
        <f>ROUND(J85,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39</v>
      </c>
      <c r="G32" s="40"/>
      <c r="H32" s="40"/>
      <c r="I32" s="145" t="s">
        <v>38</v>
      </c>
      <c r="J32" s="145" t="s">
        <v>40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41</v>
      </c>
      <c r="E33" s="133" t="s">
        <v>42</v>
      </c>
      <c r="F33" s="147">
        <f>ROUND((SUM(BE85:BE124)),  2)</f>
        <v>0</v>
      </c>
      <c r="G33" s="40"/>
      <c r="H33" s="40"/>
      <c r="I33" s="148">
        <v>0.20999999999999999</v>
      </c>
      <c r="J33" s="147">
        <f>ROUND(((SUM(BE85:BE124))*I33),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43</v>
      </c>
      <c r="F34" s="147">
        <f>ROUND((SUM(BF85:BF124)),  2)</f>
        <v>0</v>
      </c>
      <c r="G34" s="40"/>
      <c r="H34" s="40"/>
      <c r="I34" s="148">
        <v>0.12</v>
      </c>
      <c r="J34" s="147">
        <f>ROUND(((SUM(BF85:BF124))*I34),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44</v>
      </c>
      <c r="F35" s="147">
        <f>ROUND((SUM(BG85:BG124)),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45</v>
      </c>
      <c r="F36" s="147">
        <f>ROUND((SUM(BH85:BH124)),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46</v>
      </c>
      <c r="F37" s="147">
        <f>ROUND((SUM(BI85:BI124)),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26" t="str">
        <f>E7</f>
        <v>Přístavba recepce a úpravy atria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147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113-25/03 - Retence - INVESTIČNÍ NÁKLADY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Březno</v>
      </c>
      <c r="G52" s="42"/>
      <c r="H52" s="42"/>
      <c r="I52" s="34" t="s">
        <v>23</v>
      </c>
      <c r="J52" s="74" t="str">
        <f>IF(J12="","",J12)</f>
        <v>16. 3. 2025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Domov Velké Březno</v>
      </c>
      <c r="G54" s="42"/>
      <c r="H54" s="42"/>
      <c r="I54" s="34" t="s">
        <v>31</v>
      </c>
      <c r="J54" s="38" t="str">
        <f>E21</f>
        <v>Ing.arch. Daniel Zygula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Ing.arch. Daniel Zygula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4"/>
      <c r="C60" s="165"/>
      <c r="D60" s="166" t="s">
        <v>149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150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151</v>
      </c>
      <c r="E62" s="173"/>
      <c r="F62" s="173"/>
      <c r="G62" s="173"/>
      <c r="H62" s="173"/>
      <c r="I62" s="173"/>
      <c r="J62" s="174">
        <f>J105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152</v>
      </c>
      <c r="E63" s="173"/>
      <c r="F63" s="173"/>
      <c r="G63" s="173"/>
      <c r="H63" s="173"/>
      <c r="I63" s="173"/>
      <c r="J63" s="174">
        <f>J106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155</v>
      </c>
      <c r="E64" s="173"/>
      <c r="F64" s="173"/>
      <c r="G64" s="173"/>
      <c r="H64" s="173"/>
      <c r="I64" s="173"/>
      <c r="J64" s="174">
        <f>J109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158</v>
      </c>
      <c r="E65" s="173"/>
      <c r="F65" s="173"/>
      <c r="G65" s="173"/>
      <c r="H65" s="173"/>
      <c r="I65" s="173"/>
      <c r="J65" s="174">
        <f>J122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98</v>
      </c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226" t="str">
        <f>E7</f>
        <v>Přístavba recepce a úpravy atria</v>
      </c>
      <c r="F75" s="34"/>
      <c r="G75" s="34"/>
      <c r="H75" s="34"/>
      <c r="I75" s="42"/>
      <c r="J75" s="42"/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147</v>
      </c>
      <c r="D76" s="42"/>
      <c r="E76" s="42"/>
      <c r="F76" s="42"/>
      <c r="G76" s="42"/>
      <c r="H76" s="42"/>
      <c r="I76" s="42"/>
      <c r="J76" s="42"/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113-25/03 - Retence - INVESTIČNÍ NÁKLADY</v>
      </c>
      <c r="F77" s="42"/>
      <c r="G77" s="42"/>
      <c r="H77" s="42"/>
      <c r="I77" s="42"/>
      <c r="J77" s="42"/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4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Velké Březno</v>
      </c>
      <c r="G79" s="42"/>
      <c r="H79" s="42"/>
      <c r="I79" s="34" t="s">
        <v>23</v>
      </c>
      <c r="J79" s="74" t="str">
        <f>IF(J12="","",J12)</f>
        <v>16. 3. 2025</v>
      </c>
      <c r="K79" s="42"/>
      <c r="L79" s="134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4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25</v>
      </c>
      <c r="D81" s="42"/>
      <c r="E81" s="42"/>
      <c r="F81" s="29" t="str">
        <f>E15</f>
        <v>Domov Velké Březno</v>
      </c>
      <c r="G81" s="42"/>
      <c r="H81" s="42"/>
      <c r="I81" s="34" t="s">
        <v>31</v>
      </c>
      <c r="J81" s="38" t="str">
        <f>E21</f>
        <v>Ing.arch. Daniel Zygula</v>
      </c>
      <c r="K81" s="42"/>
      <c r="L81" s="134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Ing.arch. Daniel Zygula</v>
      </c>
      <c r="K82" s="42"/>
      <c r="L82" s="134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6"/>
      <c r="B84" s="177"/>
      <c r="C84" s="178" t="s">
        <v>99</v>
      </c>
      <c r="D84" s="179" t="s">
        <v>56</v>
      </c>
      <c r="E84" s="179" t="s">
        <v>52</v>
      </c>
      <c r="F84" s="179" t="s">
        <v>53</v>
      </c>
      <c r="G84" s="179" t="s">
        <v>100</v>
      </c>
      <c r="H84" s="179" t="s">
        <v>101</v>
      </c>
      <c r="I84" s="179" t="s">
        <v>102</v>
      </c>
      <c r="J84" s="179" t="s">
        <v>91</v>
      </c>
      <c r="K84" s="180" t="s">
        <v>103</v>
      </c>
      <c r="L84" s="181"/>
      <c r="M84" s="94" t="s">
        <v>19</v>
      </c>
      <c r="N84" s="95" t="s">
        <v>41</v>
      </c>
      <c r="O84" s="95" t="s">
        <v>104</v>
      </c>
      <c r="P84" s="95" t="s">
        <v>105</v>
      </c>
      <c r="Q84" s="95" t="s">
        <v>106</v>
      </c>
      <c r="R84" s="95" t="s">
        <v>107</v>
      </c>
      <c r="S84" s="95" t="s">
        <v>108</v>
      </c>
      <c r="T84" s="96" t="s">
        <v>109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40"/>
      <c r="B85" s="41"/>
      <c r="C85" s="101" t="s">
        <v>110</v>
      </c>
      <c r="D85" s="42"/>
      <c r="E85" s="42"/>
      <c r="F85" s="42"/>
      <c r="G85" s="42"/>
      <c r="H85" s="42"/>
      <c r="I85" s="42"/>
      <c r="J85" s="182">
        <f>BK85</f>
        <v>0</v>
      </c>
      <c r="K85" s="42"/>
      <c r="L85" s="46"/>
      <c r="M85" s="97"/>
      <c r="N85" s="183"/>
      <c r="O85" s="98"/>
      <c r="P85" s="184">
        <f>P86</f>
        <v>0</v>
      </c>
      <c r="Q85" s="98"/>
      <c r="R85" s="184">
        <f>R86</f>
        <v>7.4649755500000001</v>
      </c>
      <c r="S85" s="98"/>
      <c r="T85" s="185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92</v>
      </c>
      <c r="BK85" s="186">
        <f>BK86</f>
        <v>0</v>
      </c>
    </row>
    <row r="86" s="12" customFormat="1" ht="25.92" customHeight="1">
      <c r="A86" s="12"/>
      <c r="B86" s="187"/>
      <c r="C86" s="188"/>
      <c r="D86" s="189" t="s">
        <v>70</v>
      </c>
      <c r="E86" s="190" t="s">
        <v>169</v>
      </c>
      <c r="F86" s="190" t="s">
        <v>170</v>
      </c>
      <c r="G86" s="188"/>
      <c r="H86" s="188"/>
      <c r="I86" s="191"/>
      <c r="J86" s="192">
        <f>BK86</f>
        <v>0</v>
      </c>
      <c r="K86" s="188"/>
      <c r="L86" s="193"/>
      <c r="M86" s="194"/>
      <c r="N86" s="195"/>
      <c r="O86" s="195"/>
      <c r="P86" s="196">
        <f>P87+P105+P106+P109+P122</f>
        <v>0</v>
      </c>
      <c r="Q86" s="195"/>
      <c r="R86" s="196">
        <f>R87+R105+R106+R109+R122</f>
        <v>7.4649755500000001</v>
      </c>
      <c r="S86" s="195"/>
      <c r="T86" s="197">
        <f>T87+T105+T106+T109+T122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76</v>
      </c>
      <c r="AT86" s="199" t="s">
        <v>70</v>
      </c>
      <c r="AU86" s="199" t="s">
        <v>71</v>
      </c>
      <c r="AY86" s="198" t="s">
        <v>114</v>
      </c>
      <c r="BK86" s="200">
        <f>BK87+BK105+BK106+BK109+BK122</f>
        <v>0</v>
      </c>
    </row>
    <row r="87" s="12" customFormat="1" ht="22.8" customHeight="1">
      <c r="A87" s="12"/>
      <c r="B87" s="187"/>
      <c r="C87" s="188"/>
      <c r="D87" s="189" t="s">
        <v>70</v>
      </c>
      <c r="E87" s="201" t="s">
        <v>76</v>
      </c>
      <c r="F87" s="201" t="s">
        <v>171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SUM(P88:P104)</f>
        <v>0</v>
      </c>
      <c r="Q87" s="195"/>
      <c r="R87" s="196">
        <f>SUM(R88:R104)</f>
        <v>0</v>
      </c>
      <c r="S87" s="195"/>
      <c r="T87" s="197">
        <f>SUM(T88:T104)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76</v>
      </c>
      <c r="AT87" s="199" t="s">
        <v>70</v>
      </c>
      <c r="AU87" s="199" t="s">
        <v>76</v>
      </c>
      <c r="AY87" s="198" t="s">
        <v>114</v>
      </c>
      <c r="BK87" s="200">
        <f>SUM(BK88:BK104)</f>
        <v>0</v>
      </c>
    </row>
    <row r="88" s="2" customFormat="1" ht="24.15" customHeight="1">
      <c r="A88" s="40"/>
      <c r="B88" s="41"/>
      <c r="C88" s="203" t="s">
        <v>260</v>
      </c>
      <c r="D88" s="203" t="s">
        <v>118</v>
      </c>
      <c r="E88" s="204" t="s">
        <v>1303</v>
      </c>
      <c r="F88" s="205" t="s">
        <v>1304</v>
      </c>
      <c r="G88" s="206" t="s">
        <v>200</v>
      </c>
      <c r="H88" s="207">
        <v>36</v>
      </c>
      <c r="I88" s="208"/>
      <c r="J88" s="209">
        <f>ROUND(I88*H88,2)</f>
        <v>0</v>
      </c>
      <c r="K88" s="205" t="s">
        <v>122</v>
      </c>
      <c r="L88" s="46"/>
      <c r="M88" s="210" t="s">
        <v>19</v>
      </c>
      <c r="N88" s="211" t="s">
        <v>42</v>
      </c>
      <c r="O88" s="86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4" t="s">
        <v>117</v>
      </c>
      <c r="AT88" s="214" t="s">
        <v>118</v>
      </c>
      <c r="AU88" s="214" t="s">
        <v>81</v>
      </c>
      <c r="AY88" s="19" t="s">
        <v>114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9" t="s">
        <v>76</v>
      </c>
      <c r="BK88" s="215">
        <f>ROUND(I88*H88,2)</f>
        <v>0</v>
      </c>
      <c r="BL88" s="19" t="s">
        <v>117</v>
      </c>
      <c r="BM88" s="214" t="s">
        <v>1305</v>
      </c>
    </row>
    <row r="89" s="2" customFormat="1">
      <c r="A89" s="40"/>
      <c r="B89" s="41"/>
      <c r="C89" s="42"/>
      <c r="D89" s="216" t="s">
        <v>125</v>
      </c>
      <c r="E89" s="42"/>
      <c r="F89" s="217" t="s">
        <v>1306</v>
      </c>
      <c r="G89" s="42"/>
      <c r="H89" s="42"/>
      <c r="I89" s="218"/>
      <c r="J89" s="42"/>
      <c r="K89" s="42"/>
      <c r="L89" s="46"/>
      <c r="M89" s="219"/>
      <c r="N89" s="220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125</v>
      </c>
      <c r="AU89" s="19" t="s">
        <v>81</v>
      </c>
    </row>
    <row r="90" s="13" customFormat="1">
      <c r="A90" s="13"/>
      <c r="B90" s="227"/>
      <c r="C90" s="228"/>
      <c r="D90" s="229" t="s">
        <v>191</v>
      </c>
      <c r="E90" s="230" t="s">
        <v>19</v>
      </c>
      <c r="F90" s="231" t="s">
        <v>1307</v>
      </c>
      <c r="G90" s="228"/>
      <c r="H90" s="230" t="s">
        <v>19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191</v>
      </c>
      <c r="AU90" s="237" t="s">
        <v>81</v>
      </c>
      <c r="AV90" s="13" t="s">
        <v>76</v>
      </c>
      <c r="AW90" s="13" t="s">
        <v>33</v>
      </c>
      <c r="AX90" s="13" t="s">
        <v>71</v>
      </c>
      <c r="AY90" s="237" t="s">
        <v>114</v>
      </c>
    </row>
    <row r="91" s="14" customFormat="1">
      <c r="A91" s="14"/>
      <c r="B91" s="238"/>
      <c r="C91" s="239"/>
      <c r="D91" s="229" t="s">
        <v>191</v>
      </c>
      <c r="E91" s="240" t="s">
        <v>19</v>
      </c>
      <c r="F91" s="241" t="s">
        <v>1308</v>
      </c>
      <c r="G91" s="239"/>
      <c r="H91" s="242">
        <v>36</v>
      </c>
      <c r="I91" s="243"/>
      <c r="J91" s="239"/>
      <c r="K91" s="239"/>
      <c r="L91" s="244"/>
      <c r="M91" s="245"/>
      <c r="N91" s="246"/>
      <c r="O91" s="246"/>
      <c r="P91" s="246"/>
      <c r="Q91" s="246"/>
      <c r="R91" s="246"/>
      <c r="S91" s="246"/>
      <c r="T91" s="24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8" t="s">
        <v>191</v>
      </c>
      <c r="AU91" s="248" t="s">
        <v>81</v>
      </c>
      <c r="AV91" s="14" t="s">
        <v>81</v>
      </c>
      <c r="AW91" s="14" t="s">
        <v>33</v>
      </c>
      <c r="AX91" s="14" t="s">
        <v>71</v>
      </c>
      <c r="AY91" s="248" t="s">
        <v>114</v>
      </c>
    </row>
    <row r="92" s="15" customFormat="1">
      <c r="A92" s="15"/>
      <c r="B92" s="249"/>
      <c r="C92" s="250"/>
      <c r="D92" s="229" t="s">
        <v>191</v>
      </c>
      <c r="E92" s="251" t="s">
        <v>19</v>
      </c>
      <c r="F92" s="252" t="s">
        <v>196</v>
      </c>
      <c r="G92" s="250"/>
      <c r="H92" s="253">
        <v>36</v>
      </c>
      <c r="I92" s="254"/>
      <c r="J92" s="250"/>
      <c r="K92" s="250"/>
      <c r="L92" s="255"/>
      <c r="M92" s="256"/>
      <c r="N92" s="257"/>
      <c r="O92" s="257"/>
      <c r="P92" s="257"/>
      <c r="Q92" s="257"/>
      <c r="R92" s="257"/>
      <c r="S92" s="257"/>
      <c r="T92" s="258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9" t="s">
        <v>191</v>
      </c>
      <c r="AU92" s="259" t="s">
        <v>81</v>
      </c>
      <c r="AV92" s="15" t="s">
        <v>117</v>
      </c>
      <c r="AW92" s="15" t="s">
        <v>33</v>
      </c>
      <c r="AX92" s="15" t="s">
        <v>76</v>
      </c>
      <c r="AY92" s="259" t="s">
        <v>114</v>
      </c>
    </row>
    <row r="93" s="2" customFormat="1" ht="37.8" customHeight="1">
      <c r="A93" s="40"/>
      <c r="B93" s="41"/>
      <c r="C93" s="203" t="s">
        <v>270</v>
      </c>
      <c r="D93" s="203" t="s">
        <v>118</v>
      </c>
      <c r="E93" s="204" t="s">
        <v>230</v>
      </c>
      <c r="F93" s="205" t="s">
        <v>231</v>
      </c>
      <c r="G93" s="206" t="s">
        <v>200</v>
      </c>
      <c r="H93" s="207">
        <v>26</v>
      </c>
      <c r="I93" s="208"/>
      <c r="J93" s="209">
        <f>ROUND(I93*H93,2)</f>
        <v>0</v>
      </c>
      <c r="K93" s="205" t="s">
        <v>122</v>
      </c>
      <c r="L93" s="46"/>
      <c r="M93" s="210" t="s">
        <v>19</v>
      </c>
      <c r="N93" s="211" t="s">
        <v>42</v>
      </c>
      <c r="O93" s="86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4" t="s">
        <v>117</v>
      </c>
      <c r="AT93" s="214" t="s">
        <v>118</v>
      </c>
      <c r="AU93" s="214" t="s">
        <v>81</v>
      </c>
      <c r="AY93" s="19" t="s">
        <v>114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9" t="s">
        <v>76</v>
      </c>
      <c r="BK93" s="215">
        <f>ROUND(I93*H93,2)</f>
        <v>0</v>
      </c>
      <c r="BL93" s="19" t="s">
        <v>117</v>
      </c>
      <c r="BM93" s="214" t="s">
        <v>1309</v>
      </c>
    </row>
    <row r="94" s="2" customFormat="1">
      <c r="A94" s="40"/>
      <c r="B94" s="41"/>
      <c r="C94" s="42"/>
      <c r="D94" s="216" t="s">
        <v>125</v>
      </c>
      <c r="E94" s="42"/>
      <c r="F94" s="217" t="s">
        <v>233</v>
      </c>
      <c r="G94" s="42"/>
      <c r="H94" s="42"/>
      <c r="I94" s="218"/>
      <c r="J94" s="42"/>
      <c r="K94" s="42"/>
      <c r="L94" s="46"/>
      <c r="M94" s="219"/>
      <c r="N94" s="220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125</v>
      </c>
      <c r="AU94" s="19" t="s">
        <v>81</v>
      </c>
    </row>
    <row r="95" s="2" customFormat="1" ht="37.8" customHeight="1">
      <c r="A95" s="40"/>
      <c r="B95" s="41"/>
      <c r="C95" s="203" t="s">
        <v>276</v>
      </c>
      <c r="D95" s="203" t="s">
        <v>118</v>
      </c>
      <c r="E95" s="204" t="s">
        <v>1310</v>
      </c>
      <c r="F95" s="205" t="s">
        <v>1311</v>
      </c>
      <c r="G95" s="206" t="s">
        <v>200</v>
      </c>
      <c r="H95" s="207">
        <v>10</v>
      </c>
      <c r="I95" s="208"/>
      <c r="J95" s="209">
        <f>ROUND(I95*H95,2)</f>
        <v>0</v>
      </c>
      <c r="K95" s="205" t="s">
        <v>122</v>
      </c>
      <c r="L95" s="46"/>
      <c r="M95" s="210" t="s">
        <v>19</v>
      </c>
      <c r="N95" s="211" t="s">
        <v>42</v>
      </c>
      <c r="O95" s="86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4" t="s">
        <v>117</v>
      </c>
      <c r="AT95" s="214" t="s">
        <v>118</v>
      </c>
      <c r="AU95" s="214" t="s">
        <v>81</v>
      </c>
      <c r="AY95" s="19" t="s">
        <v>114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9" t="s">
        <v>76</v>
      </c>
      <c r="BK95" s="215">
        <f>ROUND(I95*H95,2)</f>
        <v>0</v>
      </c>
      <c r="BL95" s="19" t="s">
        <v>117</v>
      </c>
      <c r="BM95" s="214" t="s">
        <v>1312</v>
      </c>
    </row>
    <row r="96" s="2" customFormat="1">
      <c r="A96" s="40"/>
      <c r="B96" s="41"/>
      <c r="C96" s="42"/>
      <c r="D96" s="216" t="s">
        <v>125</v>
      </c>
      <c r="E96" s="42"/>
      <c r="F96" s="217" t="s">
        <v>1313</v>
      </c>
      <c r="G96" s="42"/>
      <c r="H96" s="42"/>
      <c r="I96" s="218"/>
      <c r="J96" s="42"/>
      <c r="K96" s="42"/>
      <c r="L96" s="46"/>
      <c r="M96" s="219"/>
      <c r="N96" s="220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125</v>
      </c>
      <c r="AU96" s="19" t="s">
        <v>81</v>
      </c>
    </row>
    <row r="97" s="2" customFormat="1" ht="37.8" customHeight="1">
      <c r="A97" s="40"/>
      <c r="B97" s="41"/>
      <c r="C97" s="203" t="s">
        <v>285</v>
      </c>
      <c r="D97" s="203" t="s">
        <v>118</v>
      </c>
      <c r="E97" s="204" t="s">
        <v>1314</v>
      </c>
      <c r="F97" s="205" t="s">
        <v>1315</v>
      </c>
      <c r="G97" s="206" t="s">
        <v>200</v>
      </c>
      <c r="H97" s="207">
        <v>20</v>
      </c>
      <c r="I97" s="208"/>
      <c r="J97" s="209">
        <f>ROUND(I97*H97,2)</f>
        <v>0</v>
      </c>
      <c r="K97" s="205" t="s">
        <v>122</v>
      </c>
      <c r="L97" s="46"/>
      <c r="M97" s="210" t="s">
        <v>19</v>
      </c>
      <c r="N97" s="211" t="s">
        <v>42</v>
      </c>
      <c r="O97" s="86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4" t="s">
        <v>117</v>
      </c>
      <c r="AT97" s="214" t="s">
        <v>118</v>
      </c>
      <c r="AU97" s="214" t="s">
        <v>81</v>
      </c>
      <c r="AY97" s="19" t="s">
        <v>114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9" t="s">
        <v>76</v>
      </c>
      <c r="BK97" s="215">
        <f>ROUND(I97*H97,2)</f>
        <v>0</v>
      </c>
      <c r="BL97" s="19" t="s">
        <v>117</v>
      </c>
      <c r="BM97" s="214" t="s">
        <v>1316</v>
      </c>
    </row>
    <row r="98" s="2" customFormat="1">
      <c r="A98" s="40"/>
      <c r="B98" s="41"/>
      <c r="C98" s="42"/>
      <c r="D98" s="216" t="s">
        <v>125</v>
      </c>
      <c r="E98" s="42"/>
      <c r="F98" s="217" t="s">
        <v>1317</v>
      </c>
      <c r="G98" s="42"/>
      <c r="H98" s="42"/>
      <c r="I98" s="218"/>
      <c r="J98" s="42"/>
      <c r="K98" s="42"/>
      <c r="L98" s="46"/>
      <c r="M98" s="219"/>
      <c r="N98" s="220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125</v>
      </c>
      <c r="AU98" s="19" t="s">
        <v>81</v>
      </c>
    </row>
    <row r="99" s="14" customFormat="1">
      <c r="A99" s="14"/>
      <c r="B99" s="238"/>
      <c r="C99" s="239"/>
      <c r="D99" s="229" t="s">
        <v>191</v>
      </c>
      <c r="E99" s="239"/>
      <c r="F99" s="241" t="s">
        <v>1318</v>
      </c>
      <c r="G99" s="239"/>
      <c r="H99" s="242">
        <v>20</v>
      </c>
      <c r="I99" s="243"/>
      <c r="J99" s="239"/>
      <c r="K99" s="239"/>
      <c r="L99" s="244"/>
      <c r="M99" s="245"/>
      <c r="N99" s="246"/>
      <c r="O99" s="246"/>
      <c r="P99" s="246"/>
      <c r="Q99" s="246"/>
      <c r="R99" s="246"/>
      <c r="S99" s="246"/>
      <c r="T99" s="24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8" t="s">
        <v>191</v>
      </c>
      <c r="AU99" s="248" t="s">
        <v>81</v>
      </c>
      <c r="AV99" s="14" t="s">
        <v>81</v>
      </c>
      <c r="AW99" s="14" t="s">
        <v>4</v>
      </c>
      <c r="AX99" s="14" t="s">
        <v>76</v>
      </c>
      <c r="AY99" s="248" t="s">
        <v>114</v>
      </c>
    </row>
    <row r="100" s="2" customFormat="1" ht="24.15" customHeight="1">
      <c r="A100" s="40"/>
      <c r="B100" s="41"/>
      <c r="C100" s="203" t="s">
        <v>248</v>
      </c>
      <c r="D100" s="203" t="s">
        <v>118</v>
      </c>
      <c r="E100" s="204" t="s">
        <v>1319</v>
      </c>
      <c r="F100" s="205" t="s">
        <v>1320</v>
      </c>
      <c r="G100" s="206" t="s">
        <v>200</v>
      </c>
      <c r="H100" s="207">
        <v>26</v>
      </c>
      <c r="I100" s="208"/>
      <c r="J100" s="209">
        <f>ROUND(I100*H100,2)</f>
        <v>0</v>
      </c>
      <c r="K100" s="205" t="s">
        <v>122</v>
      </c>
      <c r="L100" s="46"/>
      <c r="M100" s="210" t="s">
        <v>19</v>
      </c>
      <c r="N100" s="211" t="s">
        <v>42</v>
      </c>
      <c r="O100" s="86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4" t="s">
        <v>117</v>
      </c>
      <c r="AT100" s="214" t="s">
        <v>118</v>
      </c>
      <c r="AU100" s="214" t="s">
        <v>81</v>
      </c>
      <c r="AY100" s="19" t="s">
        <v>114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9" t="s">
        <v>76</v>
      </c>
      <c r="BK100" s="215">
        <f>ROUND(I100*H100,2)</f>
        <v>0</v>
      </c>
      <c r="BL100" s="19" t="s">
        <v>117</v>
      </c>
      <c r="BM100" s="214" t="s">
        <v>1321</v>
      </c>
    </row>
    <row r="101" s="2" customFormat="1">
      <c r="A101" s="40"/>
      <c r="B101" s="41"/>
      <c r="C101" s="42"/>
      <c r="D101" s="216" t="s">
        <v>125</v>
      </c>
      <c r="E101" s="42"/>
      <c r="F101" s="217" t="s">
        <v>1322</v>
      </c>
      <c r="G101" s="42"/>
      <c r="H101" s="42"/>
      <c r="I101" s="218"/>
      <c r="J101" s="42"/>
      <c r="K101" s="42"/>
      <c r="L101" s="46"/>
      <c r="M101" s="219"/>
      <c r="N101" s="220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125</v>
      </c>
      <c r="AU101" s="19" t="s">
        <v>81</v>
      </c>
    </row>
    <row r="102" s="14" customFormat="1">
      <c r="A102" s="14"/>
      <c r="B102" s="238"/>
      <c r="C102" s="239"/>
      <c r="D102" s="229" t="s">
        <v>191</v>
      </c>
      <c r="E102" s="240" t="s">
        <v>19</v>
      </c>
      <c r="F102" s="241" t="s">
        <v>1323</v>
      </c>
      <c r="G102" s="239"/>
      <c r="H102" s="242">
        <v>26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191</v>
      </c>
      <c r="AU102" s="248" t="s">
        <v>81</v>
      </c>
      <c r="AV102" s="14" t="s">
        <v>81</v>
      </c>
      <c r="AW102" s="14" t="s">
        <v>33</v>
      </c>
      <c r="AX102" s="14" t="s">
        <v>76</v>
      </c>
      <c r="AY102" s="248" t="s">
        <v>114</v>
      </c>
    </row>
    <row r="103" s="2" customFormat="1" ht="24.15" customHeight="1">
      <c r="A103" s="40"/>
      <c r="B103" s="41"/>
      <c r="C103" s="203" t="s">
        <v>253</v>
      </c>
      <c r="D103" s="203" t="s">
        <v>118</v>
      </c>
      <c r="E103" s="204" t="s">
        <v>236</v>
      </c>
      <c r="F103" s="205" t="s">
        <v>237</v>
      </c>
      <c r="G103" s="206" t="s">
        <v>238</v>
      </c>
      <c r="H103" s="207">
        <v>10</v>
      </c>
      <c r="I103" s="208"/>
      <c r="J103" s="209">
        <f>ROUND(I103*H103,2)</f>
        <v>0</v>
      </c>
      <c r="K103" s="205" t="s">
        <v>122</v>
      </c>
      <c r="L103" s="46"/>
      <c r="M103" s="210" t="s">
        <v>19</v>
      </c>
      <c r="N103" s="211" t="s">
        <v>42</v>
      </c>
      <c r="O103" s="86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4" t="s">
        <v>117</v>
      </c>
      <c r="AT103" s="214" t="s">
        <v>118</v>
      </c>
      <c r="AU103" s="214" t="s">
        <v>81</v>
      </c>
      <c r="AY103" s="19" t="s">
        <v>114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9" t="s">
        <v>76</v>
      </c>
      <c r="BK103" s="215">
        <f>ROUND(I103*H103,2)</f>
        <v>0</v>
      </c>
      <c r="BL103" s="19" t="s">
        <v>117</v>
      </c>
      <c r="BM103" s="214" t="s">
        <v>1324</v>
      </c>
    </row>
    <row r="104" s="2" customFormat="1">
      <c r="A104" s="40"/>
      <c r="B104" s="41"/>
      <c r="C104" s="42"/>
      <c r="D104" s="216" t="s">
        <v>125</v>
      </c>
      <c r="E104" s="42"/>
      <c r="F104" s="217" t="s">
        <v>240</v>
      </c>
      <c r="G104" s="42"/>
      <c r="H104" s="42"/>
      <c r="I104" s="218"/>
      <c r="J104" s="42"/>
      <c r="K104" s="42"/>
      <c r="L104" s="46"/>
      <c r="M104" s="219"/>
      <c r="N104" s="220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125</v>
      </c>
      <c r="AU104" s="19" t="s">
        <v>81</v>
      </c>
    </row>
    <row r="105" s="12" customFormat="1" ht="22.8" customHeight="1">
      <c r="A105" s="12"/>
      <c r="B105" s="187"/>
      <c r="C105" s="188"/>
      <c r="D105" s="189" t="s">
        <v>70</v>
      </c>
      <c r="E105" s="201" t="s">
        <v>81</v>
      </c>
      <c r="F105" s="201" t="s">
        <v>275</v>
      </c>
      <c r="G105" s="188"/>
      <c r="H105" s="188"/>
      <c r="I105" s="191"/>
      <c r="J105" s="202">
        <f>BK105</f>
        <v>0</v>
      </c>
      <c r="K105" s="188"/>
      <c r="L105" s="193"/>
      <c r="M105" s="194"/>
      <c r="N105" s="195"/>
      <c r="O105" s="195"/>
      <c r="P105" s="196">
        <v>0</v>
      </c>
      <c r="Q105" s="195"/>
      <c r="R105" s="196">
        <v>0</v>
      </c>
      <c r="S105" s="195"/>
      <c r="T105" s="197"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8" t="s">
        <v>76</v>
      </c>
      <c r="AT105" s="199" t="s">
        <v>70</v>
      </c>
      <c r="AU105" s="199" t="s">
        <v>76</v>
      </c>
      <c r="AY105" s="198" t="s">
        <v>114</v>
      </c>
      <c r="BK105" s="200">
        <v>0</v>
      </c>
    </row>
    <row r="106" s="12" customFormat="1" ht="22.8" customHeight="1">
      <c r="A106" s="12"/>
      <c r="B106" s="187"/>
      <c r="C106" s="188"/>
      <c r="D106" s="189" t="s">
        <v>70</v>
      </c>
      <c r="E106" s="201" t="s">
        <v>143</v>
      </c>
      <c r="F106" s="201" t="s">
        <v>315</v>
      </c>
      <c r="G106" s="188"/>
      <c r="H106" s="188"/>
      <c r="I106" s="191"/>
      <c r="J106" s="202">
        <f>BK106</f>
        <v>0</v>
      </c>
      <c r="K106" s="188"/>
      <c r="L106" s="193"/>
      <c r="M106" s="194"/>
      <c r="N106" s="195"/>
      <c r="O106" s="195"/>
      <c r="P106" s="196">
        <f>SUM(P107:P108)</f>
        <v>0</v>
      </c>
      <c r="Q106" s="195"/>
      <c r="R106" s="196">
        <f>SUM(R107:R108)</f>
        <v>7.2379199999999999</v>
      </c>
      <c r="S106" s="195"/>
      <c r="T106" s="19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8" t="s">
        <v>76</v>
      </c>
      <c r="AT106" s="199" t="s">
        <v>70</v>
      </c>
      <c r="AU106" s="199" t="s">
        <v>76</v>
      </c>
      <c r="AY106" s="198" t="s">
        <v>114</v>
      </c>
      <c r="BK106" s="200">
        <f>SUM(BK107:BK108)</f>
        <v>0</v>
      </c>
    </row>
    <row r="107" s="2" customFormat="1" ht="21.75" customHeight="1">
      <c r="A107" s="40"/>
      <c r="B107" s="41"/>
      <c r="C107" s="203" t="s">
        <v>858</v>
      </c>
      <c r="D107" s="203" t="s">
        <v>118</v>
      </c>
      <c r="E107" s="204" t="s">
        <v>1325</v>
      </c>
      <c r="F107" s="205" t="s">
        <v>1326</v>
      </c>
      <c r="G107" s="206" t="s">
        <v>174</v>
      </c>
      <c r="H107" s="207">
        <v>1</v>
      </c>
      <c r="I107" s="208"/>
      <c r="J107" s="209">
        <f>ROUND(I107*H107,2)</f>
        <v>0</v>
      </c>
      <c r="K107" s="205" t="s">
        <v>19</v>
      </c>
      <c r="L107" s="46"/>
      <c r="M107" s="210" t="s">
        <v>19</v>
      </c>
      <c r="N107" s="211" t="s">
        <v>42</v>
      </c>
      <c r="O107" s="86"/>
      <c r="P107" s="212">
        <f>O107*H107</f>
        <v>0</v>
      </c>
      <c r="Q107" s="212">
        <v>3.61896</v>
      </c>
      <c r="R107" s="212">
        <f>Q107*H107</f>
        <v>3.61896</v>
      </c>
      <c r="S107" s="212">
        <v>0</v>
      </c>
      <c r="T107" s="213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4" t="s">
        <v>117</v>
      </c>
      <c r="AT107" s="214" t="s">
        <v>118</v>
      </c>
      <c r="AU107" s="214" t="s">
        <v>81</v>
      </c>
      <c r="AY107" s="19" t="s">
        <v>114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9" t="s">
        <v>76</v>
      </c>
      <c r="BK107" s="215">
        <f>ROUND(I107*H107,2)</f>
        <v>0</v>
      </c>
      <c r="BL107" s="19" t="s">
        <v>117</v>
      </c>
      <c r="BM107" s="214" t="s">
        <v>1327</v>
      </c>
    </row>
    <row r="108" s="2" customFormat="1" ht="24.15" customHeight="1">
      <c r="A108" s="40"/>
      <c r="B108" s="41"/>
      <c r="C108" s="203" t="s">
        <v>113</v>
      </c>
      <c r="D108" s="203" t="s">
        <v>118</v>
      </c>
      <c r="E108" s="204" t="s">
        <v>1328</v>
      </c>
      <c r="F108" s="205" t="s">
        <v>1329</v>
      </c>
      <c r="G108" s="206" t="s">
        <v>174</v>
      </c>
      <c r="H108" s="207">
        <v>1</v>
      </c>
      <c r="I108" s="208"/>
      <c r="J108" s="209">
        <f>ROUND(I108*H108,2)</f>
        <v>0</v>
      </c>
      <c r="K108" s="205" t="s">
        <v>19</v>
      </c>
      <c r="L108" s="46"/>
      <c r="M108" s="210" t="s">
        <v>19</v>
      </c>
      <c r="N108" s="211" t="s">
        <v>42</v>
      </c>
      <c r="O108" s="86"/>
      <c r="P108" s="212">
        <f>O108*H108</f>
        <v>0</v>
      </c>
      <c r="Q108" s="212">
        <v>3.61896</v>
      </c>
      <c r="R108" s="212">
        <f>Q108*H108</f>
        <v>3.61896</v>
      </c>
      <c r="S108" s="212">
        <v>0</v>
      </c>
      <c r="T108" s="213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4" t="s">
        <v>265</v>
      </c>
      <c r="AT108" s="214" t="s">
        <v>118</v>
      </c>
      <c r="AU108" s="214" t="s">
        <v>81</v>
      </c>
      <c r="AY108" s="19" t="s">
        <v>114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9" t="s">
        <v>76</v>
      </c>
      <c r="BK108" s="215">
        <f>ROUND(I108*H108,2)</f>
        <v>0</v>
      </c>
      <c r="BL108" s="19" t="s">
        <v>265</v>
      </c>
      <c r="BM108" s="214" t="s">
        <v>1330</v>
      </c>
    </row>
    <row r="109" s="12" customFormat="1" ht="22.8" customHeight="1">
      <c r="A109" s="12"/>
      <c r="B109" s="187"/>
      <c r="C109" s="188"/>
      <c r="D109" s="189" t="s">
        <v>70</v>
      </c>
      <c r="E109" s="201" t="s">
        <v>212</v>
      </c>
      <c r="F109" s="201" t="s">
        <v>421</v>
      </c>
      <c r="G109" s="188"/>
      <c r="H109" s="188"/>
      <c r="I109" s="191"/>
      <c r="J109" s="202">
        <f>BK109</f>
        <v>0</v>
      </c>
      <c r="K109" s="188"/>
      <c r="L109" s="193"/>
      <c r="M109" s="194"/>
      <c r="N109" s="195"/>
      <c r="O109" s="195"/>
      <c r="P109" s="196">
        <f>SUM(P110:P121)</f>
        <v>0</v>
      </c>
      <c r="Q109" s="195"/>
      <c r="R109" s="196">
        <f>SUM(R110:R121)</f>
        <v>0.22705555</v>
      </c>
      <c r="S109" s="195"/>
      <c r="T109" s="197">
        <f>SUM(T110:T121)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8" t="s">
        <v>76</v>
      </c>
      <c r="AT109" s="199" t="s">
        <v>70</v>
      </c>
      <c r="AU109" s="199" t="s">
        <v>76</v>
      </c>
      <c r="AY109" s="198" t="s">
        <v>114</v>
      </c>
      <c r="BK109" s="200">
        <f>SUM(BK110:BK121)</f>
        <v>0</v>
      </c>
    </row>
    <row r="110" s="2" customFormat="1" ht="24.15" customHeight="1">
      <c r="A110" s="40"/>
      <c r="B110" s="41"/>
      <c r="C110" s="203" t="s">
        <v>186</v>
      </c>
      <c r="D110" s="203" t="s">
        <v>118</v>
      </c>
      <c r="E110" s="204" t="s">
        <v>1331</v>
      </c>
      <c r="F110" s="205" t="s">
        <v>1332</v>
      </c>
      <c r="G110" s="206" t="s">
        <v>319</v>
      </c>
      <c r="H110" s="207">
        <v>31</v>
      </c>
      <c r="I110" s="208"/>
      <c r="J110" s="209">
        <f>ROUND(I110*H110,2)</f>
        <v>0</v>
      </c>
      <c r="K110" s="205" t="s">
        <v>122</v>
      </c>
      <c r="L110" s="46"/>
      <c r="M110" s="210" t="s">
        <v>19</v>
      </c>
      <c r="N110" s="211" t="s">
        <v>42</v>
      </c>
      <c r="O110" s="86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4" t="s">
        <v>117</v>
      </c>
      <c r="AT110" s="214" t="s">
        <v>118</v>
      </c>
      <c r="AU110" s="214" t="s">
        <v>81</v>
      </c>
      <c r="AY110" s="19" t="s">
        <v>114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9" t="s">
        <v>76</v>
      </c>
      <c r="BK110" s="215">
        <f>ROUND(I110*H110,2)</f>
        <v>0</v>
      </c>
      <c r="BL110" s="19" t="s">
        <v>117</v>
      </c>
      <c r="BM110" s="214" t="s">
        <v>1333</v>
      </c>
    </row>
    <row r="111" s="2" customFormat="1">
      <c r="A111" s="40"/>
      <c r="B111" s="41"/>
      <c r="C111" s="42"/>
      <c r="D111" s="216" t="s">
        <v>125</v>
      </c>
      <c r="E111" s="42"/>
      <c r="F111" s="217" t="s">
        <v>1334</v>
      </c>
      <c r="G111" s="42"/>
      <c r="H111" s="42"/>
      <c r="I111" s="218"/>
      <c r="J111" s="42"/>
      <c r="K111" s="42"/>
      <c r="L111" s="46"/>
      <c r="M111" s="219"/>
      <c r="N111" s="220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125</v>
      </c>
      <c r="AU111" s="19" t="s">
        <v>81</v>
      </c>
    </row>
    <row r="112" s="2" customFormat="1" ht="16.5" customHeight="1">
      <c r="A112" s="40"/>
      <c r="B112" s="41"/>
      <c r="C112" s="260" t="s">
        <v>197</v>
      </c>
      <c r="D112" s="260" t="s">
        <v>254</v>
      </c>
      <c r="E112" s="261" t="s">
        <v>1335</v>
      </c>
      <c r="F112" s="262" t="s">
        <v>1336</v>
      </c>
      <c r="G112" s="263" t="s">
        <v>319</v>
      </c>
      <c r="H112" s="264">
        <v>31.465</v>
      </c>
      <c r="I112" s="265"/>
      <c r="J112" s="266">
        <f>ROUND(I112*H112,2)</f>
        <v>0</v>
      </c>
      <c r="K112" s="262" t="s">
        <v>122</v>
      </c>
      <c r="L112" s="267"/>
      <c r="M112" s="268" t="s">
        <v>19</v>
      </c>
      <c r="N112" s="269" t="s">
        <v>42</v>
      </c>
      <c r="O112" s="86"/>
      <c r="P112" s="212">
        <f>O112*H112</f>
        <v>0</v>
      </c>
      <c r="Q112" s="212">
        <v>0.00027</v>
      </c>
      <c r="R112" s="212">
        <f>Q112*H112</f>
        <v>0.0084955499999999993</v>
      </c>
      <c r="S112" s="212">
        <v>0</v>
      </c>
      <c r="T112" s="213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4" t="s">
        <v>212</v>
      </c>
      <c r="AT112" s="214" t="s">
        <v>254</v>
      </c>
      <c r="AU112" s="214" t="s">
        <v>81</v>
      </c>
      <c r="AY112" s="19" t="s">
        <v>114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9" t="s">
        <v>76</v>
      </c>
      <c r="BK112" s="215">
        <f>ROUND(I112*H112,2)</f>
        <v>0</v>
      </c>
      <c r="BL112" s="19" t="s">
        <v>117</v>
      </c>
      <c r="BM112" s="214" t="s">
        <v>1337</v>
      </c>
    </row>
    <row r="113" s="14" customFormat="1">
      <c r="A113" s="14"/>
      <c r="B113" s="238"/>
      <c r="C113" s="239"/>
      <c r="D113" s="229" t="s">
        <v>191</v>
      </c>
      <c r="E113" s="239"/>
      <c r="F113" s="241" t="s">
        <v>1338</v>
      </c>
      <c r="G113" s="239"/>
      <c r="H113" s="242">
        <v>31.465</v>
      </c>
      <c r="I113" s="243"/>
      <c r="J113" s="239"/>
      <c r="K113" s="239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191</v>
      </c>
      <c r="AU113" s="248" t="s">
        <v>81</v>
      </c>
      <c r="AV113" s="14" t="s">
        <v>81</v>
      </c>
      <c r="AW113" s="14" t="s">
        <v>4</v>
      </c>
      <c r="AX113" s="14" t="s">
        <v>76</v>
      </c>
      <c r="AY113" s="248" t="s">
        <v>114</v>
      </c>
    </row>
    <row r="114" s="2" customFormat="1" ht="24.15" customHeight="1">
      <c r="A114" s="40"/>
      <c r="B114" s="41"/>
      <c r="C114" s="203" t="s">
        <v>212</v>
      </c>
      <c r="D114" s="203" t="s">
        <v>118</v>
      </c>
      <c r="E114" s="204" t="s">
        <v>1339</v>
      </c>
      <c r="F114" s="205" t="s">
        <v>1340</v>
      </c>
      <c r="G114" s="206" t="s">
        <v>174</v>
      </c>
      <c r="H114" s="207">
        <v>16</v>
      </c>
      <c r="I114" s="208"/>
      <c r="J114" s="209">
        <f>ROUND(I114*H114,2)</f>
        <v>0</v>
      </c>
      <c r="K114" s="205" t="s">
        <v>19</v>
      </c>
      <c r="L114" s="46"/>
      <c r="M114" s="210" t="s">
        <v>19</v>
      </c>
      <c r="N114" s="211" t="s">
        <v>42</v>
      </c>
      <c r="O114" s="86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4" t="s">
        <v>117</v>
      </c>
      <c r="AT114" s="214" t="s">
        <v>118</v>
      </c>
      <c r="AU114" s="214" t="s">
        <v>81</v>
      </c>
      <c r="AY114" s="19" t="s">
        <v>114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9" t="s">
        <v>76</v>
      </c>
      <c r="BK114" s="215">
        <f>ROUND(I114*H114,2)</f>
        <v>0</v>
      </c>
      <c r="BL114" s="19" t="s">
        <v>117</v>
      </c>
      <c r="BM114" s="214" t="s">
        <v>1341</v>
      </c>
    </row>
    <row r="115" s="2" customFormat="1" ht="16.5" customHeight="1">
      <c r="A115" s="40"/>
      <c r="B115" s="41"/>
      <c r="C115" s="260" t="s">
        <v>943</v>
      </c>
      <c r="D115" s="260" t="s">
        <v>254</v>
      </c>
      <c r="E115" s="261" t="s">
        <v>1342</v>
      </c>
      <c r="F115" s="262" t="s">
        <v>1343</v>
      </c>
      <c r="G115" s="263" t="s">
        <v>174</v>
      </c>
      <c r="H115" s="264">
        <v>3</v>
      </c>
      <c r="I115" s="265"/>
      <c r="J115" s="266">
        <f>ROUND(I115*H115,2)</f>
        <v>0</v>
      </c>
      <c r="K115" s="262" t="s">
        <v>122</v>
      </c>
      <c r="L115" s="267"/>
      <c r="M115" s="268" t="s">
        <v>19</v>
      </c>
      <c r="N115" s="269" t="s">
        <v>42</v>
      </c>
      <c r="O115" s="86"/>
      <c r="P115" s="212">
        <f>O115*H115</f>
        <v>0</v>
      </c>
      <c r="Q115" s="212">
        <v>0.00052999999999999998</v>
      </c>
      <c r="R115" s="212">
        <f>Q115*H115</f>
        <v>0.0015899999999999998</v>
      </c>
      <c r="S115" s="212">
        <v>0</v>
      </c>
      <c r="T115" s="213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4" t="s">
        <v>212</v>
      </c>
      <c r="AT115" s="214" t="s">
        <v>254</v>
      </c>
      <c r="AU115" s="214" t="s">
        <v>81</v>
      </c>
      <c r="AY115" s="19" t="s">
        <v>114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9" t="s">
        <v>76</v>
      </c>
      <c r="BK115" s="215">
        <f>ROUND(I115*H115,2)</f>
        <v>0</v>
      </c>
      <c r="BL115" s="19" t="s">
        <v>117</v>
      </c>
      <c r="BM115" s="214" t="s">
        <v>1344</v>
      </c>
    </row>
    <row r="116" s="2" customFormat="1" ht="16.5" customHeight="1">
      <c r="A116" s="40"/>
      <c r="B116" s="41"/>
      <c r="C116" s="260" t="s">
        <v>316</v>
      </c>
      <c r="D116" s="260" t="s">
        <v>254</v>
      </c>
      <c r="E116" s="261" t="s">
        <v>1345</v>
      </c>
      <c r="F116" s="262" t="s">
        <v>1346</v>
      </c>
      <c r="G116" s="263" t="s">
        <v>174</v>
      </c>
      <c r="H116" s="264">
        <v>1</v>
      </c>
      <c r="I116" s="265"/>
      <c r="J116" s="266">
        <f>ROUND(I116*H116,2)</f>
        <v>0</v>
      </c>
      <c r="K116" s="262" t="s">
        <v>19</v>
      </c>
      <c r="L116" s="267"/>
      <c r="M116" s="268" t="s">
        <v>19</v>
      </c>
      <c r="N116" s="269" t="s">
        <v>42</v>
      </c>
      <c r="O116" s="86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4" t="s">
        <v>212</v>
      </c>
      <c r="AT116" s="214" t="s">
        <v>254</v>
      </c>
      <c r="AU116" s="214" t="s">
        <v>81</v>
      </c>
      <c r="AY116" s="19" t="s">
        <v>114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9" t="s">
        <v>76</v>
      </c>
      <c r="BK116" s="215">
        <f>ROUND(I116*H116,2)</f>
        <v>0</v>
      </c>
      <c r="BL116" s="19" t="s">
        <v>117</v>
      </c>
      <c r="BM116" s="214" t="s">
        <v>1347</v>
      </c>
    </row>
    <row r="117" s="2" customFormat="1" ht="16.5" customHeight="1">
      <c r="A117" s="40"/>
      <c r="B117" s="41"/>
      <c r="C117" s="260" t="s">
        <v>932</v>
      </c>
      <c r="D117" s="260" t="s">
        <v>254</v>
      </c>
      <c r="E117" s="261" t="s">
        <v>1348</v>
      </c>
      <c r="F117" s="262" t="s">
        <v>1349</v>
      </c>
      <c r="G117" s="263" t="s">
        <v>174</v>
      </c>
      <c r="H117" s="264">
        <v>2</v>
      </c>
      <c r="I117" s="265"/>
      <c r="J117" s="266">
        <f>ROUND(I117*H117,2)</f>
        <v>0</v>
      </c>
      <c r="K117" s="262" t="s">
        <v>122</v>
      </c>
      <c r="L117" s="267"/>
      <c r="M117" s="268" t="s">
        <v>19</v>
      </c>
      <c r="N117" s="269" t="s">
        <v>42</v>
      </c>
      <c r="O117" s="86"/>
      <c r="P117" s="212">
        <f>O117*H117</f>
        <v>0</v>
      </c>
      <c r="Q117" s="212">
        <v>0.00011</v>
      </c>
      <c r="R117" s="212">
        <f>Q117*H117</f>
        <v>0.00022000000000000001</v>
      </c>
      <c r="S117" s="212">
        <v>0</v>
      </c>
      <c r="T117" s="213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4" t="s">
        <v>212</v>
      </c>
      <c r="AT117" s="214" t="s">
        <v>254</v>
      </c>
      <c r="AU117" s="214" t="s">
        <v>81</v>
      </c>
      <c r="AY117" s="19" t="s">
        <v>114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9" t="s">
        <v>76</v>
      </c>
      <c r="BK117" s="215">
        <f>ROUND(I117*H117,2)</f>
        <v>0</v>
      </c>
      <c r="BL117" s="19" t="s">
        <v>117</v>
      </c>
      <c r="BM117" s="214" t="s">
        <v>1350</v>
      </c>
    </row>
    <row r="118" s="2" customFormat="1" ht="16.5" customHeight="1">
      <c r="A118" s="40"/>
      <c r="B118" s="41"/>
      <c r="C118" s="260" t="s">
        <v>7</v>
      </c>
      <c r="D118" s="260" t="s">
        <v>254</v>
      </c>
      <c r="E118" s="261" t="s">
        <v>1351</v>
      </c>
      <c r="F118" s="262" t="s">
        <v>1352</v>
      </c>
      <c r="G118" s="263" t="s">
        <v>174</v>
      </c>
      <c r="H118" s="264">
        <v>6</v>
      </c>
      <c r="I118" s="265"/>
      <c r="J118" s="266">
        <f>ROUND(I118*H118,2)</f>
        <v>0</v>
      </c>
      <c r="K118" s="262" t="s">
        <v>122</v>
      </c>
      <c r="L118" s="267"/>
      <c r="M118" s="268" t="s">
        <v>19</v>
      </c>
      <c r="N118" s="269" t="s">
        <v>42</v>
      </c>
      <c r="O118" s="86"/>
      <c r="P118" s="212">
        <f>O118*H118</f>
        <v>0</v>
      </c>
      <c r="Q118" s="212">
        <v>0.00025999999999999998</v>
      </c>
      <c r="R118" s="212">
        <f>Q118*H118</f>
        <v>0.0015599999999999998</v>
      </c>
      <c r="S118" s="212">
        <v>0</v>
      </c>
      <c r="T118" s="213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4" t="s">
        <v>212</v>
      </c>
      <c r="AT118" s="214" t="s">
        <v>254</v>
      </c>
      <c r="AU118" s="214" t="s">
        <v>81</v>
      </c>
      <c r="AY118" s="19" t="s">
        <v>114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9" t="s">
        <v>76</v>
      </c>
      <c r="BK118" s="215">
        <f>ROUND(I118*H118,2)</f>
        <v>0</v>
      </c>
      <c r="BL118" s="19" t="s">
        <v>117</v>
      </c>
      <c r="BM118" s="214" t="s">
        <v>1353</v>
      </c>
    </row>
    <row r="119" s="2" customFormat="1" ht="16.5" customHeight="1">
      <c r="A119" s="40"/>
      <c r="B119" s="41"/>
      <c r="C119" s="260" t="s">
        <v>304</v>
      </c>
      <c r="D119" s="260" t="s">
        <v>254</v>
      </c>
      <c r="E119" s="261" t="s">
        <v>1354</v>
      </c>
      <c r="F119" s="262" t="s">
        <v>1355</v>
      </c>
      <c r="G119" s="263" t="s">
        <v>174</v>
      </c>
      <c r="H119" s="264">
        <v>4</v>
      </c>
      <c r="I119" s="265"/>
      <c r="J119" s="266">
        <f>ROUND(I119*H119,2)</f>
        <v>0</v>
      </c>
      <c r="K119" s="262" t="s">
        <v>122</v>
      </c>
      <c r="L119" s="267"/>
      <c r="M119" s="268" t="s">
        <v>19</v>
      </c>
      <c r="N119" s="269" t="s">
        <v>42</v>
      </c>
      <c r="O119" s="86"/>
      <c r="P119" s="212">
        <f>O119*H119</f>
        <v>0</v>
      </c>
      <c r="Q119" s="212">
        <v>8.0000000000000007E-05</v>
      </c>
      <c r="R119" s="212">
        <f>Q119*H119</f>
        <v>0.00032000000000000003</v>
      </c>
      <c r="S119" s="212">
        <v>0</v>
      </c>
      <c r="T119" s="213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4" t="s">
        <v>212</v>
      </c>
      <c r="AT119" s="214" t="s">
        <v>254</v>
      </c>
      <c r="AU119" s="214" t="s">
        <v>81</v>
      </c>
      <c r="AY119" s="19" t="s">
        <v>114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9" t="s">
        <v>76</v>
      </c>
      <c r="BK119" s="215">
        <f>ROUND(I119*H119,2)</f>
        <v>0</v>
      </c>
      <c r="BL119" s="19" t="s">
        <v>117</v>
      </c>
      <c r="BM119" s="214" t="s">
        <v>1356</v>
      </c>
    </row>
    <row r="120" s="2" customFormat="1" ht="16.5" customHeight="1">
      <c r="A120" s="40"/>
      <c r="B120" s="41"/>
      <c r="C120" s="203" t="s">
        <v>494</v>
      </c>
      <c r="D120" s="203" t="s">
        <v>118</v>
      </c>
      <c r="E120" s="204" t="s">
        <v>1357</v>
      </c>
      <c r="F120" s="205" t="s">
        <v>1358</v>
      </c>
      <c r="G120" s="206" t="s">
        <v>174</v>
      </c>
      <c r="H120" s="207">
        <v>1</v>
      </c>
      <c r="I120" s="208"/>
      <c r="J120" s="209">
        <f>ROUND(I120*H120,2)</f>
        <v>0</v>
      </c>
      <c r="K120" s="205" t="s">
        <v>19</v>
      </c>
      <c r="L120" s="46"/>
      <c r="M120" s="210" t="s">
        <v>19</v>
      </c>
      <c r="N120" s="211" t="s">
        <v>42</v>
      </c>
      <c r="O120" s="86"/>
      <c r="P120" s="212">
        <f>O120*H120</f>
        <v>0</v>
      </c>
      <c r="Q120" s="212">
        <v>0.00165</v>
      </c>
      <c r="R120" s="212">
        <f>Q120*H120</f>
        <v>0.00165</v>
      </c>
      <c r="S120" s="212">
        <v>0</v>
      </c>
      <c r="T120" s="213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4" t="s">
        <v>117</v>
      </c>
      <c r="AT120" s="214" t="s">
        <v>118</v>
      </c>
      <c r="AU120" s="214" t="s">
        <v>81</v>
      </c>
      <c r="AY120" s="19" t="s">
        <v>114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9" t="s">
        <v>76</v>
      </c>
      <c r="BK120" s="215">
        <f>ROUND(I120*H120,2)</f>
        <v>0</v>
      </c>
      <c r="BL120" s="19" t="s">
        <v>117</v>
      </c>
      <c r="BM120" s="214" t="s">
        <v>1359</v>
      </c>
    </row>
    <row r="121" s="2" customFormat="1" ht="16.5" customHeight="1">
      <c r="A121" s="40"/>
      <c r="B121" s="41"/>
      <c r="C121" s="203" t="s">
        <v>229</v>
      </c>
      <c r="D121" s="203" t="s">
        <v>118</v>
      </c>
      <c r="E121" s="204" t="s">
        <v>1360</v>
      </c>
      <c r="F121" s="205" t="s">
        <v>1361</v>
      </c>
      <c r="G121" s="206" t="s">
        <v>174</v>
      </c>
      <c r="H121" s="207">
        <v>2</v>
      </c>
      <c r="I121" s="208"/>
      <c r="J121" s="209">
        <f>ROUND(I121*H121,2)</f>
        <v>0</v>
      </c>
      <c r="K121" s="205" t="s">
        <v>19</v>
      </c>
      <c r="L121" s="46"/>
      <c r="M121" s="210" t="s">
        <v>19</v>
      </c>
      <c r="N121" s="211" t="s">
        <v>42</v>
      </c>
      <c r="O121" s="86"/>
      <c r="P121" s="212">
        <f>O121*H121</f>
        <v>0</v>
      </c>
      <c r="Q121" s="212">
        <v>0.10661</v>
      </c>
      <c r="R121" s="212">
        <f>Q121*H121</f>
        <v>0.21321999999999999</v>
      </c>
      <c r="S121" s="212">
        <v>0</v>
      </c>
      <c r="T121" s="213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4" t="s">
        <v>117</v>
      </c>
      <c r="AT121" s="214" t="s">
        <v>118</v>
      </c>
      <c r="AU121" s="214" t="s">
        <v>81</v>
      </c>
      <c r="AY121" s="19" t="s">
        <v>114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9" t="s">
        <v>76</v>
      </c>
      <c r="BK121" s="215">
        <f>ROUND(I121*H121,2)</f>
        <v>0</v>
      </c>
      <c r="BL121" s="19" t="s">
        <v>117</v>
      </c>
      <c r="BM121" s="214" t="s">
        <v>1362</v>
      </c>
    </row>
    <row r="122" s="12" customFormat="1" ht="22.8" customHeight="1">
      <c r="A122" s="12"/>
      <c r="B122" s="187"/>
      <c r="C122" s="188"/>
      <c r="D122" s="189" t="s">
        <v>70</v>
      </c>
      <c r="E122" s="201" t="s">
        <v>528</v>
      </c>
      <c r="F122" s="201" t="s">
        <v>529</v>
      </c>
      <c r="G122" s="188"/>
      <c r="H122" s="188"/>
      <c r="I122" s="191"/>
      <c r="J122" s="202">
        <f>BK122</f>
        <v>0</v>
      </c>
      <c r="K122" s="188"/>
      <c r="L122" s="193"/>
      <c r="M122" s="194"/>
      <c r="N122" s="195"/>
      <c r="O122" s="195"/>
      <c r="P122" s="196">
        <f>SUM(P123:P124)</f>
        <v>0</v>
      </c>
      <c r="Q122" s="195"/>
      <c r="R122" s="196">
        <f>SUM(R123:R124)</f>
        <v>0</v>
      </c>
      <c r="S122" s="195"/>
      <c r="T122" s="197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8" t="s">
        <v>76</v>
      </c>
      <c r="AT122" s="199" t="s">
        <v>70</v>
      </c>
      <c r="AU122" s="199" t="s">
        <v>76</v>
      </c>
      <c r="AY122" s="198" t="s">
        <v>114</v>
      </c>
      <c r="BK122" s="200">
        <f>SUM(BK123:BK124)</f>
        <v>0</v>
      </c>
    </row>
    <row r="123" s="2" customFormat="1" ht="24.15" customHeight="1">
      <c r="A123" s="40"/>
      <c r="B123" s="41"/>
      <c r="C123" s="203" t="s">
        <v>322</v>
      </c>
      <c r="D123" s="203" t="s">
        <v>118</v>
      </c>
      <c r="E123" s="204" t="s">
        <v>1363</v>
      </c>
      <c r="F123" s="205" t="s">
        <v>1364</v>
      </c>
      <c r="G123" s="206" t="s">
        <v>238</v>
      </c>
      <c r="H123" s="207">
        <v>3.8460000000000001</v>
      </c>
      <c r="I123" s="208"/>
      <c r="J123" s="209">
        <f>ROUND(I123*H123,2)</f>
        <v>0</v>
      </c>
      <c r="K123" s="205" t="s">
        <v>122</v>
      </c>
      <c r="L123" s="46"/>
      <c r="M123" s="210" t="s">
        <v>19</v>
      </c>
      <c r="N123" s="211" t="s">
        <v>42</v>
      </c>
      <c r="O123" s="86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4" t="s">
        <v>117</v>
      </c>
      <c r="AT123" s="214" t="s">
        <v>118</v>
      </c>
      <c r="AU123" s="214" t="s">
        <v>81</v>
      </c>
      <c r="AY123" s="19" t="s">
        <v>114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9" t="s">
        <v>76</v>
      </c>
      <c r="BK123" s="215">
        <f>ROUND(I123*H123,2)</f>
        <v>0</v>
      </c>
      <c r="BL123" s="19" t="s">
        <v>117</v>
      </c>
      <c r="BM123" s="214" t="s">
        <v>1365</v>
      </c>
    </row>
    <row r="124" s="2" customFormat="1">
      <c r="A124" s="40"/>
      <c r="B124" s="41"/>
      <c r="C124" s="42"/>
      <c r="D124" s="216" t="s">
        <v>125</v>
      </c>
      <c r="E124" s="42"/>
      <c r="F124" s="217" t="s">
        <v>1366</v>
      </c>
      <c r="G124" s="42"/>
      <c r="H124" s="42"/>
      <c r="I124" s="218"/>
      <c r="J124" s="42"/>
      <c r="K124" s="42"/>
      <c r="L124" s="46"/>
      <c r="M124" s="221"/>
      <c r="N124" s="222"/>
      <c r="O124" s="223"/>
      <c r="P124" s="223"/>
      <c r="Q124" s="223"/>
      <c r="R124" s="223"/>
      <c r="S124" s="223"/>
      <c r="T124" s="224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125</v>
      </c>
      <c r="AU124" s="19" t="s">
        <v>81</v>
      </c>
    </row>
    <row r="125" s="2" customFormat="1" ht="6.96" customHeight="1">
      <c r="A125" s="40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46"/>
      <c r="M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</sheetData>
  <sheetProtection sheet="1" autoFilter="0" formatColumns="0" formatRows="0" objects="1" scenarios="1" spinCount="100000" saltValue="YrhwZ9o/Bqod3BJzQoQpK9y3CXD+J1bzURdwjkQ7fN8YGy0j8lFOcHuFKT8YP0FBI0F5XiJ78GwUnvBYX11P/g==" hashValue="G4cVAXuCetmHLcHPYsmLbEoTdHcCPoeg4ptHf6PM4pRv0BGU/c/UJkBz0pwi2U7AZ/yUQq/nHdN4BStOoz+p0w==" algorithmName="SHA-512" password="CC35"/>
  <autoFilter ref="C84:K12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31551102"/>
    <hyperlink ref="F94" r:id="rId2" display="https://podminky.urs.cz/item/CS_URS_2025_01/162351143"/>
    <hyperlink ref="F96" r:id="rId3" display="https://podminky.urs.cz/item/CS_URS_2025_01/162751157"/>
    <hyperlink ref="F98" r:id="rId4" display="https://podminky.urs.cz/item/CS_URS_2025_01/162751159"/>
    <hyperlink ref="F101" r:id="rId5" display="https://podminky.urs.cz/item/CS_URS_2025_01/171151103"/>
    <hyperlink ref="F104" r:id="rId6" display="https://podminky.urs.cz/item/CS_URS_2025_01/171201231"/>
    <hyperlink ref="F111" r:id="rId7" display="https://podminky.urs.cz/item/CS_URS_2025_01/871161141"/>
    <hyperlink ref="F124" r:id="rId8" display="https://podminky.urs.cz/item/CS_URS_2025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0" customWidth="1"/>
    <col min="2" max="2" width="1.667969" style="270" customWidth="1"/>
    <col min="3" max="4" width="5" style="270" customWidth="1"/>
    <col min="5" max="5" width="11.66016" style="270" customWidth="1"/>
    <col min="6" max="6" width="9.160156" style="270" customWidth="1"/>
    <col min="7" max="7" width="5" style="270" customWidth="1"/>
    <col min="8" max="8" width="77.83203" style="270" customWidth="1"/>
    <col min="9" max="10" width="20" style="270" customWidth="1"/>
    <col min="11" max="11" width="1.667969" style="270" customWidth="1"/>
  </cols>
  <sheetData>
    <row r="1" s="1" customFormat="1" ht="37.5" customHeight="1"/>
    <row r="2" s="1" customFormat="1" ht="7.5" customHeight="1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="16" customFormat="1" ht="45" customHeight="1">
      <c r="B3" s="274"/>
      <c r="C3" s="275" t="s">
        <v>1367</v>
      </c>
      <c r="D3" s="275"/>
      <c r="E3" s="275"/>
      <c r="F3" s="275"/>
      <c r="G3" s="275"/>
      <c r="H3" s="275"/>
      <c r="I3" s="275"/>
      <c r="J3" s="275"/>
      <c r="K3" s="276"/>
    </row>
    <row r="4" s="1" customFormat="1" ht="25.5" customHeight="1">
      <c r="B4" s="277"/>
      <c r="C4" s="278" t="s">
        <v>1368</v>
      </c>
      <c r="D4" s="278"/>
      <c r="E4" s="278"/>
      <c r="F4" s="278"/>
      <c r="G4" s="278"/>
      <c r="H4" s="278"/>
      <c r="I4" s="278"/>
      <c r="J4" s="278"/>
      <c r="K4" s="279"/>
    </row>
    <row r="5" s="1" customFormat="1" ht="5.25" customHeight="1">
      <c r="B5" s="277"/>
      <c r="C5" s="280"/>
      <c r="D5" s="280"/>
      <c r="E5" s="280"/>
      <c r="F5" s="280"/>
      <c r="G5" s="280"/>
      <c r="H5" s="280"/>
      <c r="I5" s="280"/>
      <c r="J5" s="280"/>
      <c r="K5" s="279"/>
    </row>
    <row r="6" s="1" customFormat="1" ht="15" customHeight="1">
      <c r="B6" s="277"/>
      <c r="C6" s="281" t="s">
        <v>1369</v>
      </c>
      <c r="D6" s="281"/>
      <c r="E6" s="281"/>
      <c r="F6" s="281"/>
      <c r="G6" s="281"/>
      <c r="H6" s="281"/>
      <c r="I6" s="281"/>
      <c r="J6" s="281"/>
      <c r="K6" s="279"/>
    </row>
    <row r="7" s="1" customFormat="1" ht="15" customHeight="1">
      <c r="B7" s="282"/>
      <c r="C7" s="281" t="s">
        <v>1370</v>
      </c>
      <c r="D7" s="281"/>
      <c r="E7" s="281"/>
      <c r="F7" s="281"/>
      <c r="G7" s="281"/>
      <c r="H7" s="281"/>
      <c r="I7" s="281"/>
      <c r="J7" s="281"/>
      <c r="K7" s="279"/>
    </row>
    <row r="8" s="1" customFormat="1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s="1" customFormat="1" ht="15" customHeight="1">
      <c r="B9" s="282"/>
      <c r="C9" s="281" t="s">
        <v>1371</v>
      </c>
      <c r="D9" s="281"/>
      <c r="E9" s="281"/>
      <c r="F9" s="281"/>
      <c r="G9" s="281"/>
      <c r="H9" s="281"/>
      <c r="I9" s="281"/>
      <c r="J9" s="281"/>
      <c r="K9" s="279"/>
    </row>
    <row r="10" s="1" customFormat="1" ht="15" customHeight="1">
      <c r="B10" s="282"/>
      <c r="C10" s="281"/>
      <c r="D10" s="281" t="s">
        <v>1372</v>
      </c>
      <c r="E10" s="281"/>
      <c r="F10" s="281"/>
      <c r="G10" s="281"/>
      <c r="H10" s="281"/>
      <c r="I10" s="281"/>
      <c r="J10" s="281"/>
      <c r="K10" s="279"/>
    </row>
    <row r="11" s="1" customFormat="1" ht="15" customHeight="1">
      <c r="B11" s="282"/>
      <c r="C11" s="283"/>
      <c r="D11" s="281" t="s">
        <v>1373</v>
      </c>
      <c r="E11" s="281"/>
      <c r="F11" s="281"/>
      <c r="G11" s="281"/>
      <c r="H11" s="281"/>
      <c r="I11" s="281"/>
      <c r="J11" s="281"/>
      <c r="K11" s="279"/>
    </row>
    <row r="12" s="1" customFormat="1" ht="15" customHeight="1">
      <c r="B12" s="282"/>
      <c r="C12" s="283"/>
      <c r="D12" s="281"/>
      <c r="E12" s="281"/>
      <c r="F12" s="281"/>
      <c r="G12" s="281"/>
      <c r="H12" s="281"/>
      <c r="I12" s="281"/>
      <c r="J12" s="281"/>
      <c r="K12" s="279"/>
    </row>
    <row r="13" s="1" customFormat="1" ht="15" customHeight="1">
      <c r="B13" s="282"/>
      <c r="C13" s="283"/>
      <c r="D13" s="284" t="s">
        <v>1374</v>
      </c>
      <c r="E13" s="281"/>
      <c r="F13" s="281"/>
      <c r="G13" s="281"/>
      <c r="H13" s="281"/>
      <c r="I13" s="281"/>
      <c r="J13" s="281"/>
      <c r="K13" s="279"/>
    </row>
    <row r="14" s="1" customFormat="1" ht="12.75" customHeight="1">
      <c r="B14" s="282"/>
      <c r="C14" s="283"/>
      <c r="D14" s="283"/>
      <c r="E14" s="283"/>
      <c r="F14" s="283"/>
      <c r="G14" s="283"/>
      <c r="H14" s="283"/>
      <c r="I14" s="283"/>
      <c r="J14" s="283"/>
      <c r="K14" s="279"/>
    </row>
    <row r="15" s="1" customFormat="1" ht="15" customHeight="1">
      <c r="B15" s="282"/>
      <c r="C15" s="283"/>
      <c r="D15" s="281" t="s">
        <v>1375</v>
      </c>
      <c r="E15" s="281"/>
      <c r="F15" s="281"/>
      <c r="G15" s="281"/>
      <c r="H15" s="281"/>
      <c r="I15" s="281"/>
      <c r="J15" s="281"/>
      <c r="K15" s="279"/>
    </row>
    <row r="16" s="1" customFormat="1" ht="15" customHeight="1">
      <c r="B16" s="282"/>
      <c r="C16" s="283"/>
      <c r="D16" s="281" t="s">
        <v>1376</v>
      </c>
      <c r="E16" s="281"/>
      <c r="F16" s="281"/>
      <c r="G16" s="281"/>
      <c r="H16" s="281"/>
      <c r="I16" s="281"/>
      <c r="J16" s="281"/>
      <c r="K16" s="279"/>
    </row>
    <row r="17" s="1" customFormat="1" ht="15" customHeight="1">
      <c r="B17" s="282"/>
      <c r="C17" s="283"/>
      <c r="D17" s="281" t="s">
        <v>1377</v>
      </c>
      <c r="E17" s="281"/>
      <c r="F17" s="281"/>
      <c r="G17" s="281"/>
      <c r="H17" s="281"/>
      <c r="I17" s="281"/>
      <c r="J17" s="281"/>
      <c r="K17" s="279"/>
    </row>
    <row r="18" s="1" customFormat="1" ht="15" customHeight="1">
      <c r="B18" s="282"/>
      <c r="C18" s="283"/>
      <c r="D18" s="283"/>
      <c r="E18" s="285" t="s">
        <v>75</v>
      </c>
      <c r="F18" s="281" t="s">
        <v>1378</v>
      </c>
      <c r="G18" s="281"/>
      <c r="H18" s="281"/>
      <c r="I18" s="281"/>
      <c r="J18" s="281"/>
      <c r="K18" s="279"/>
    </row>
    <row r="19" s="1" customFormat="1" ht="15" customHeight="1">
      <c r="B19" s="282"/>
      <c r="C19" s="283"/>
      <c r="D19" s="283"/>
      <c r="E19" s="285" t="s">
        <v>1379</v>
      </c>
      <c r="F19" s="281" t="s">
        <v>1380</v>
      </c>
      <c r="G19" s="281"/>
      <c r="H19" s="281"/>
      <c r="I19" s="281"/>
      <c r="J19" s="281"/>
      <c r="K19" s="279"/>
    </row>
    <row r="20" s="1" customFormat="1" ht="15" customHeight="1">
      <c r="B20" s="282"/>
      <c r="C20" s="283"/>
      <c r="D20" s="283"/>
      <c r="E20" s="285" t="s">
        <v>1381</v>
      </c>
      <c r="F20" s="281" t="s">
        <v>1382</v>
      </c>
      <c r="G20" s="281"/>
      <c r="H20" s="281"/>
      <c r="I20" s="281"/>
      <c r="J20" s="281"/>
      <c r="K20" s="279"/>
    </row>
    <row r="21" s="1" customFormat="1" ht="15" customHeight="1">
      <c r="B21" s="282"/>
      <c r="C21" s="283"/>
      <c r="D21" s="283"/>
      <c r="E21" s="285" t="s">
        <v>1383</v>
      </c>
      <c r="F21" s="281" t="s">
        <v>1384</v>
      </c>
      <c r="G21" s="281"/>
      <c r="H21" s="281"/>
      <c r="I21" s="281"/>
      <c r="J21" s="281"/>
      <c r="K21" s="279"/>
    </row>
    <row r="22" s="1" customFormat="1" ht="15" customHeight="1">
      <c r="B22" s="282"/>
      <c r="C22" s="283"/>
      <c r="D22" s="283"/>
      <c r="E22" s="285" t="s">
        <v>1385</v>
      </c>
      <c r="F22" s="281" t="s">
        <v>1386</v>
      </c>
      <c r="G22" s="281"/>
      <c r="H22" s="281"/>
      <c r="I22" s="281"/>
      <c r="J22" s="281"/>
      <c r="K22" s="279"/>
    </row>
    <row r="23" s="1" customFormat="1" ht="15" customHeight="1">
      <c r="B23" s="282"/>
      <c r="C23" s="283"/>
      <c r="D23" s="283"/>
      <c r="E23" s="285" t="s">
        <v>1387</v>
      </c>
      <c r="F23" s="281" t="s">
        <v>1388</v>
      </c>
      <c r="G23" s="281"/>
      <c r="H23" s="281"/>
      <c r="I23" s="281"/>
      <c r="J23" s="281"/>
      <c r="K23" s="279"/>
    </row>
    <row r="24" s="1" customFormat="1" ht="12.7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79"/>
    </row>
    <row r="25" s="1" customFormat="1" ht="15" customHeight="1">
      <c r="B25" s="282"/>
      <c r="C25" s="281" t="s">
        <v>1389</v>
      </c>
      <c r="D25" s="281"/>
      <c r="E25" s="281"/>
      <c r="F25" s="281"/>
      <c r="G25" s="281"/>
      <c r="H25" s="281"/>
      <c r="I25" s="281"/>
      <c r="J25" s="281"/>
      <c r="K25" s="279"/>
    </row>
    <row r="26" s="1" customFormat="1" ht="15" customHeight="1">
      <c r="B26" s="282"/>
      <c r="C26" s="281" t="s">
        <v>1390</v>
      </c>
      <c r="D26" s="281"/>
      <c r="E26" s="281"/>
      <c r="F26" s="281"/>
      <c r="G26" s="281"/>
      <c r="H26" s="281"/>
      <c r="I26" s="281"/>
      <c r="J26" s="281"/>
      <c r="K26" s="279"/>
    </row>
    <row r="27" s="1" customFormat="1" ht="15" customHeight="1">
      <c r="B27" s="282"/>
      <c r="C27" s="281"/>
      <c r="D27" s="281" t="s">
        <v>1391</v>
      </c>
      <c r="E27" s="281"/>
      <c r="F27" s="281"/>
      <c r="G27" s="281"/>
      <c r="H27" s="281"/>
      <c r="I27" s="281"/>
      <c r="J27" s="281"/>
      <c r="K27" s="279"/>
    </row>
    <row r="28" s="1" customFormat="1" ht="15" customHeight="1">
      <c r="B28" s="282"/>
      <c r="C28" s="283"/>
      <c r="D28" s="281" t="s">
        <v>1392</v>
      </c>
      <c r="E28" s="281"/>
      <c r="F28" s="281"/>
      <c r="G28" s="281"/>
      <c r="H28" s="281"/>
      <c r="I28" s="281"/>
      <c r="J28" s="281"/>
      <c r="K28" s="279"/>
    </row>
    <row r="29" s="1" customFormat="1" ht="12.75" customHeight="1">
      <c r="B29" s="282"/>
      <c r="C29" s="283"/>
      <c r="D29" s="283"/>
      <c r="E29" s="283"/>
      <c r="F29" s="283"/>
      <c r="G29" s="283"/>
      <c r="H29" s="283"/>
      <c r="I29" s="283"/>
      <c r="J29" s="283"/>
      <c r="K29" s="279"/>
    </row>
    <row r="30" s="1" customFormat="1" ht="15" customHeight="1">
      <c r="B30" s="282"/>
      <c r="C30" s="283"/>
      <c r="D30" s="281" t="s">
        <v>1393</v>
      </c>
      <c r="E30" s="281"/>
      <c r="F30" s="281"/>
      <c r="G30" s="281"/>
      <c r="H30" s="281"/>
      <c r="I30" s="281"/>
      <c r="J30" s="281"/>
      <c r="K30" s="279"/>
    </row>
    <row r="31" s="1" customFormat="1" ht="15" customHeight="1">
      <c r="B31" s="282"/>
      <c r="C31" s="283"/>
      <c r="D31" s="281" t="s">
        <v>1394</v>
      </c>
      <c r="E31" s="281"/>
      <c r="F31" s="281"/>
      <c r="G31" s="281"/>
      <c r="H31" s="281"/>
      <c r="I31" s="281"/>
      <c r="J31" s="281"/>
      <c r="K31" s="279"/>
    </row>
    <row r="32" s="1" customFormat="1" ht="12.75" customHeight="1">
      <c r="B32" s="282"/>
      <c r="C32" s="283"/>
      <c r="D32" s="283"/>
      <c r="E32" s="283"/>
      <c r="F32" s="283"/>
      <c r="G32" s="283"/>
      <c r="H32" s="283"/>
      <c r="I32" s="283"/>
      <c r="J32" s="283"/>
      <c r="K32" s="279"/>
    </row>
    <row r="33" s="1" customFormat="1" ht="15" customHeight="1">
      <c r="B33" s="282"/>
      <c r="C33" s="283"/>
      <c r="D33" s="281" t="s">
        <v>1395</v>
      </c>
      <c r="E33" s="281"/>
      <c r="F33" s="281"/>
      <c r="G33" s="281"/>
      <c r="H33" s="281"/>
      <c r="I33" s="281"/>
      <c r="J33" s="281"/>
      <c r="K33" s="279"/>
    </row>
    <row r="34" s="1" customFormat="1" ht="15" customHeight="1">
      <c r="B34" s="282"/>
      <c r="C34" s="283"/>
      <c r="D34" s="281" t="s">
        <v>1396</v>
      </c>
      <c r="E34" s="281"/>
      <c r="F34" s="281"/>
      <c r="G34" s="281"/>
      <c r="H34" s="281"/>
      <c r="I34" s="281"/>
      <c r="J34" s="281"/>
      <c r="K34" s="279"/>
    </row>
    <row r="35" s="1" customFormat="1" ht="15" customHeight="1">
      <c r="B35" s="282"/>
      <c r="C35" s="283"/>
      <c r="D35" s="281" t="s">
        <v>1397</v>
      </c>
      <c r="E35" s="281"/>
      <c r="F35" s="281"/>
      <c r="G35" s="281"/>
      <c r="H35" s="281"/>
      <c r="I35" s="281"/>
      <c r="J35" s="281"/>
      <c r="K35" s="279"/>
    </row>
    <row r="36" s="1" customFormat="1" ht="15" customHeight="1">
      <c r="B36" s="282"/>
      <c r="C36" s="283"/>
      <c r="D36" s="281"/>
      <c r="E36" s="284" t="s">
        <v>99</v>
      </c>
      <c r="F36" s="281"/>
      <c r="G36" s="281" t="s">
        <v>1398</v>
      </c>
      <c r="H36" s="281"/>
      <c r="I36" s="281"/>
      <c r="J36" s="281"/>
      <c r="K36" s="279"/>
    </row>
    <row r="37" s="1" customFormat="1" ht="30.75" customHeight="1">
      <c r="B37" s="282"/>
      <c r="C37" s="283"/>
      <c r="D37" s="281"/>
      <c r="E37" s="284" t="s">
        <v>1399</v>
      </c>
      <c r="F37" s="281"/>
      <c r="G37" s="281" t="s">
        <v>1400</v>
      </c>
      <c r="H37" s="281"/>
      <c r="I37" s="281"/>
      <c r="J37" s="281"/>
      <c r="K37" s="279"/>
    </row>
    <row r="38" s="1" customFormat="1" ht="15" customHeight="1">
      <c r="B38" s="282"/>
      <c r="C38" s="283"/>
      <c r="D38" s="281"/>
      <c r="E38" s="284" t="s">
        <v>52</v>
      </c>
      <c r="F38" s="281"/>
      <c r="G38" s="281" t="s">
        <v>1401</v>
      </c>
      <c r="H38" s="281"/>
      <c r="I38" s="281"/>
      <c r="J38" s="281"/>
      <c r="K38" s="279"/>
    </row>
    <row r="39" s="1" customFormat="1" ht="15" customHeight="1">
      <c r="B39" s="282"/>
      <c r="C39" s="283"/>
      <c r="D39" s="281"/>
      <c r="E39" s="284" t="s">
        <v>53</v>
      </c>
      <c r="F39" s="281"/>
      <c r="G39" s="281" t="s">
        <v>1402</v>
      </c>
      <c r="H39" s="281"/>
      <c r="I39" s="281"/>
      <c r="J39" s="281"/>
      <c r="K39" s="279"/>
    </row>
    <row r="40" s="1" customFormat="1" ht="15" customHeight="1">
      <c r="B40" s="282"/>
      <c r="C40" s="283"/>
      <c r="D40" s="281"/>
      <c r="E40" s="284" t="s">
        <v>100</v>
      </c>
      <c r="F40" s="281"/>
      <c r="G40" s="281" t="s">
        <v>1403</v>
      </c>
      <c r="H40" s="281"/>
      <c r="I40" s="281"/>
      <c r="J40" s="281"/>
      <c r="K40" s="279"/>
    </row>
    <row r="41" s="1" customFormat="1" ht="15" customHeight="1">
      <c r="B41" s="282"/>
      <c r="C41" s="283"/>
      <c r="D41" s="281"/>
      <c r="E41" s="284" t="s">
        <v>101</v>
      </c>
      <c r="F41" s="281"/>
      <c r="G41" s="281" t="s">
        <v>1404</v>
      </c>
      <c r="H41" s="281"/>
      <c r="I41" s="281"/>
      <c r="J41" s="281"/>
      <c r="K41" s="279"/>
    </row>
    <row r="42" s="1" customFormat="1" ht="15" customHeight="1">
      <c r="B42" s="282"/>
      <c r="C42" s="283"/>
      <c r="D42" s="281"/>
      <c r="E42" s="284" t="s">
        <v>1405</v>
      </c>
      <c r="F42" s="281"/>
      <c r="G42" s="281" t="s">
        <v>1406</v>
      </c>
      <c r="H42" s="281"/>
      <c r="I42" s="281"/>
      <c r="J42" s="281"/>
      <c r="K42" s="279"/>
    </row>
    <row r="43" s="1" customFormat="1" ht="15" customHeight="1">
      <c r="B43" s="282"/>
      <c r="C43" s="283"/>
      <c r="D43" s="281"/>
      <c r="E43" s="284"/>
      <c r="F43" s="281"/>
      <c r="G43" s="281" t="s">
        <v>1407</v>
      </c>
      <c r="H43" s="281"/>
      <c r="I43" s="281"/>
      <c r="J43" s="281"/>
      <c r="K43" s="279"/>
    </row>
    <row r="44" s="1" customFormat="1" ht="15" customHeight="1">
      <c r="B44" s="282"/>
      <c r="C44" s="283"/>
      <c r="D44" s="281"/>
      <c r="E44" s="284" t="s">
        <v>1408</v>
      </c>
      <c r="F44" s="281"/>
      <c r="G44" s="281" t="s">
        <v>1409</v>
      </c>
      <c r="H44" s="281"/>
      <c r="I44" s="281"/>
      <c r="J44" s="281"/>
      <c r="K44" s="279"/>
    </row>
    <row r="45" s="1" customFormat="1" ht="15" customHeight="1">
      <c r="B45" s="282"/>
      <c r="C45" s="283"/>
      <c r="D45" s="281"/>
      <c r="E45" s="284" t="s">
        <v>103</v>
      </c>
      <c r="F45" s="281"/>
      <c r="G45" s="281" t="s">
        <v>1410</v>
      </c>
      <c r="H45" s="281"/>
      <c r="I45" s="281"/>
      <c r="J45" s="281"/>
      <c r="K45" s="279"/>
    </row>
    <row r="46" s="1" customFormat="1" ht="12.75" customHeight="1">
      <c r="B46" s="282"/>
      <c r="C46" s="283"/>
      <c r="D46" s="281"/>
      <c r="E46" s="281"/>
      <c r="F46" s="281"/>
      <c r="G46" s="281"/>
      <c r="H46" s="281"/>
      <c r="I46" s="281"/>
      <c r="J46" s="281"/>
      <c r="K46" s="279"/>
    </row>
    <row r="47" s="1" customFormat="1" ht="15" customHeight="1">
      <c r="B47" s="282"/>
      <c r="C47" s="283"/>
      <c r="D47" s="281" t="s">
        <v>1411</v>
      </c>
      <c r="E47" s="281"/>
      <c r="F47" s="281"/>
      <c r="G47" s="281"/>
      <c r="H47" s="281"/>
      <c r="I47" s="281"/>
      <c r="J47" s="281"/>
      <c r="K47" s="279"/>
    </row>
    <row r="48" s="1" customFormat="1" ht="15" customHeight="1">
      <c r="B48" s="282"/>
      <c r="C48" s="283"/>
      <c r="D48" s="283"/>
      <c r="E48" s="281" t="s">
        <v>1412</v>
      </c>
      <c r="F48" s="281"/>
      <c r="G48" s="281"/>
      <c r="H48" s="281"/>
      <c r="I48" s="281"/>
      <c r="J48" s="281"/>
      <c r="K48" s="279"/>
    </row>
    <row r="49" s="1" customFormat="1" ht="15" customHeight="1">
      <c r="B49" s="282"/>
      <c r="C49" s="283"/>
      <c r="D49" s="283"/>
      <c r="E49" s="281" t="s">
        <v>1413</v>
      </c>
      <c r="F49" s="281"/>
      <c r="G49" s="281"/>
      <c r="H49" s="281"/>
      <c r="I49" s="281"/>
      <c r="J49" s="281"/>
      <c r="K49" s="279"/>
    </row>
    <row r="50" s="1" customFormat="1" ht="15" customHeight="1">
      <c r="B50" s="282"/>
      <c r="C50" s="283"/>
      <c r="D50" s="283"/>
      <c r="E50" s="281" t="s">
        <v>1414</v>
      </c>
      <c r="F50" s="281"/>
      <c r="G50" s="281"/>
      <c r="H50" s="281"/>
      <c r="I50" s="281"/>
      <c r="J50" s="281"/>
      <c r="K50" s="279"/>
    </row>
    <row r="51" s="1" customFormat="1" ht="15" customHeight="1">
      <c r="B51" s="282"/>
      <c r="C51" s="283"/>
      <c r="D51" s="281" t="s">
        <v>1415</v>
      </c>
      <c r="E51" s="281"/>
      <c r="F51" s="281"/>
      <c r="G51" s="281"/>
      <c r="H51" s="281"/>
      <c r="I51" s="281"/>
      <c r="J51" s="281"/>
      <c r="K51" s="279"/>
    </row>
    <row r="52" s="1" customFormat="1" ht="25.5" customHeight="1">
      <c r="B52" s="277"/>
      <c r="C52" s="278" t="s">
        <v>1416</v>
      </c>
      <c r="D52" s="278"/>
      <c r="E52" s="278"/>
      <c r="F52" s="278"/>
      <c r="G52" s="278"/>
      <c r="H52" s="278"/>
      <c r="I52" s="278"/>
      <c r="J52" s="278"/>
      <c r="K52" s="279"/>
    </row>
    <row r="53" s="1" customFormat="1" ht="5.25" customHeight="1">
      <c r="B53" s="277"/>
      <c r="C53" s="280"/>
      <c r="D53" s="280"/>
      <c r="E53" s="280"/>
      <c r="F53" s="280"/>
      <c r="G53" s="280"/>
      <c r="H53" s="280"/>
      <c r="I53" s="280"/>
      <c r="J53" s="280"/>
      <c r="K53" s="279"/>
    </row>
    <row r="54" s="1" customFormat="1" ht="15" customHeight="1">
      <c r="B54" s="277"/>
      <c r="C54" s="281" t="s">
        <v>1417</v>
      </c>
      <c r="D54" s="281"/>
      <c r="E54" s="281"/>
      <c r="F54" s="281"/>
      <c r="G54" s="281"/>
      <c r="H54" s="281"/>
      <c r="I54" s="281"/>
      <c r="J54" s="281"/>
      <c r="K54" s="279"/>
    </row>
    <row r="55" s="1" customFormat="1" ht="15" customHeight="1">
      <c r="B55" s="277"/>
      <c r="C55" s="281" t="s">
        <v>1418</v>
      </c>
      <c r="D55" s="281"/>
      <c r="E55" s="281"/>
      <c r="F55" s="281"/>
      <c r="G55" s="281"/>
      <c r="H55" s="281"/>
      <c r="I55" s="281"/>
      <c r="J55" s="281"/>
      <c r="K55" s="279"/>
    </row>
    <row r="56" s="1" customFormat="1" ht="12.75" customHeight="1">
      <c r="B56" s="277"/>
      <c r="C56" s="281"/>
      <c r="D56" s="281"/>
      <c r="E56" s="281"/>
      <c r="F56" s="281"/>
      <c r="G56" s="281"/>
      <c r="H56" s="281"/>
      <c r="I56" s="281"/>
      <c r="J56" s="281"/>
      <c r="K56" s="279"/>
    </row>
    <row r="57" s="1" customFormat="1" ht="15" customHeight="1">
      <c r="B57" s="277"/>
      <c r="C57" s="281" t="s">
        <v>1419</v>
      </c>
      <c r="D57" s="281"/>
      <c r="E57" s="281"/>
      <c r="F57" s="281"/>
      <c r="G57" s="281"/>
      <c r="H57" s="281"/>
      <c r="I57" s="281"/>
      <c r="J57" s="281"/>
      <c r="K57" s="279"/>
    </row>
    <row r="58" s="1" customFormat="1" ht="15" customHeight="1">
      <c r="B58" s="277"/>
      <c r="C58" s="283"/>
      <c r="D58" s="281" t="s">
        <v>1420</v>
      </c>
      <c r="E58" s="281"/>
      <c r="F58" s="281"/>
      <c r="G58" s="281"/>
      <c r="H58" s="281"/>
      <c r="I58" s="281"/>
      <c r="J58" s="281"/>
      <c r="K58" s="279"/>
    </row>
    <row r="59" s="1" customFormat="1" ht="15" customHeight="1">
      <c r="B59" s="277"/>
      <c r="C59" s="283"/>
      <c r="D59" s="281" t="s">
        <v>1421</v>
      </c>
      <c r="E59" s="281"/>
      <c r="F59" s="281"/>
      <c r="G59" s="281"/>
      <c r="H59" s="281"/>
      <c r="I59" s="281"/>
      <c r="J59" s="281"/>
      <c r="K59" s="279"/>
    </row>
    <row r="60" s="1" customFormat="1" ht="15" customHeight="1">
      <c r="B60" s="277"/>
      <c r="C60" s="283"/>
      <c r="D60" s="281" t="s">
        <v>1422</v>
      </c>
      <c r="E60" s="281"/>
      <c r="F60" s="281"/>
      <c r="G60" s="281"/>
      <c r="H60" s="281"/>
      <c r="I60" s="281"/>
      <c r="J60" s="281"/>
      <c r="K60" s="279"/>
    </row>
    <row r="61" s="1" customFormat="1" ht="15" customHeight="1">
      <c r="B61" s="277"/>
      <c r="C61" s="283"/>
      <c r="D61" s="281" t="s">
        <v>1423</v>
      </c>
      <c r="E61" s="281"/>
      <c r="F61" s="281"/>
      <c r="G61" s="281"/>
      <c r="H61" s="281"/>
      <c r="I61" s="281"/>
      <c r="J61" s="281"/>
      <c r="K61" s="279"/>
    </row>
    <row r="62" s="1" customFormat="1" ht="15" customHeight="1">
      <c r="B62" s="277"/>
      <c r="C62" s="283"/>
      <c r="D62" s="286" t="s">
        <v>1424</v>
      </c>
      <c r="E62" s="286"/>
      <c r="F62" s="286"/>
      <c r="G62" s="286"/>
      <c r="H62" s="286"/>
      <c r="I62" s="286"/>
      <c r="J62" s="286"/>
      <c r="K62" s="279"/>
    </row>
    <row r="63" s="1" customFormat="1" ht="15" customHeight="1">
      <c r="B63" s="277"/>
      <c r="C63" s="283"/>
      <c r="D63" s="281" t="s">
        <v>1425</v>
      </c>
      <c r="E63" s="281"/>
      <c r="F63" s="281"/>
      <c r="G63" s="281"/>
      <c r="H63" s="281"/>
      <c r="I63" s="281"/>
      <c r="J63" s="281"/>
      <c r="K63" s="279"/>
    </row>
    <row r="64" s="1" customFormat="1" ht="12.75" customHeight="1">
      <c r="B64" s="277"/>
      <c r="C64" s="283"/>
      <c r="D64" s="283"/>
      <c r="E64" s="287"/>
      <c r="F64" s="283"/>
      <c r="G64" s="283"/>
      <c r="H64" s="283"/>
      <c r="I64" s="283"/>
      <c r="J64" s="283"/>
      <c r="K64" s="279"/>
    </row>
    <row r="65" s="1" customFormat="1" ht="15" customHeight="1">
      <c r="B65" s="277"/>
      <c r="C65" s="283"/>
      <c r="D65" s="281" t="s">
        <v>1426</v>
      </c>
      <c r="E65" s="281"/>
      <c r="F65" s="281"/>
      <c r="G65" s="281"/>
      <c r="H65" s="281"/>
      <c r="I65" s="281"/>
      <c r="J65" s="281"/>
      <c r="K65" s="279"/>
    </row>
    <row r="66" s="1" customFormat="1" ht="15" customHeight="1">
      <c r="B66" s="277"/>
      <c r="C66" s="283"/>
      <c r="D66" s="286" t="s">
        <v>1427</v>
      </c>
      <c r="E66" s="286"/>
      <c r="F66" s="286"/>
      <c r="G66" s="286"/>
      <c r="H66" s="286"/>
      <c r="I66" s="286"/>
      <c r="J66" s="286"/>
      <c r="K66" s="279"/>
    </row>
    <row r="67" s="1" customFormat="1" ht="15" customHeight="1">
      <c r="B67" s="277"/>
      <c r="C67" s="283"/>
      <c r="D67" s="281" t="s">
        <v>1428</v>
      </c>
      <c r="E67" s="281"/>
      <c r="F67" s="281"/>
      <c r="G67" s="281"/>
      <c r="H67" s="281"/>
      <c r="I67" s="281"/>
      <c r="J67" s="281"/>
      <c r="K67" s="279"/>
    </row>
    <row r="68" s="1" customFormat="1" ht="15" customHeight="1">
      <c r="B68" s="277"/>
      <c r="C68" s="283"/>
      <c r="D68" s="281" t="s">
        <v>1429</v>
      </c>
      <c r="E68" s="281"/>
      <c r="F68" s="281"/>
      <c r="G68" s="281"/>
      <c r="H68" s="281"/>
      <c r="I68" s="281"/>
      <c r="J68" s="281"/>
      <c r="K68" s="279"/>
    </row>
    <row r="69" s="1" customFormat="1" ht="15" customHeight="1">
      <c r="B69" s="277"/>
      <c r="C69" s="283"/>
      <c r="D69" s="281" t="s">
        <v>1430</v>
      </c>
      <c r="E69" s="281"/>
      <c r="F69" s="281"/>
      <c r="G69" s="281"/>
      <c r="H69" s="281"/>
      <c r="I69" s="281"/>
      <c r="J69" s="281"/>
      <c r="K69" s="279"/>
    </row>
    <row r="70" s="1" customFormat="1" ht="15" customHeight="1">
      <c r="B70" s="277"/>
      <c r="C70" s="283"/>
      <c r="D70" s="281" t="s">
        <v>1431</v>
      </c>
      <c r="E70" s="281"/>
      <c r="F70" s="281"/>
      <c r="G70" s="281"/>
      <c r="H70" s="281"/>
      <c r="I70" s="281"/>
      <c r="J70" s="281"/>
      <c r="K70" s="279"/>
    </row>
    <row r="71" s="1" customFormat="1" ht="12.75" customHeight="1">
      <c r="B71" s="288"/>
      <c r="C71" s="289"/>
      <c r="D71" s="289"/>
      <c r="E71" s="289"/>
      <c r="F71" s="289"/>
      <c r="G71" s="289"/>
      <c r="H71" s="289"/>
      <c r="I71" s="289"/>
      <c r="J71" s="289"/>
      <c r="K71" s="290"/>
    </row>
    <row r="72" s="1" customFormat="1" ht="18.75" customHeight="1">
      <c r="B72" s="291"/>
      <c r="C72" s="291"/>
      <c r="D72" s="291"/>
      <c r="E72" s="291"/>
      <c r="F72" s="291"/>
      <c r="G72" s="291"/>
      <c r="H72" s="291"/>
      <c r="I72" s="291"/>
      <c r="J72" s="291"/>
      <c r="K72" s="292"/>
    </row>
    <row r="73" s="1" customFormat="1" ht="18.75" customHeight="1">
      <c r="B73" s="292"/>
      <c r="C73" s="292"/>
      <c r="D73" s="292"/>
      <c r="E73" s="292"/>
      <c r="F73" s="292"/>
      <c r="G73" s="292"/>
      <c r="H73" s="292"/>
      <c r="I73" s="292"/>
      <c r="J73" s="292"/>
      <c r="K73" s="292"/>
    </row>
    <row r="74" s="1" customFormat="1" ht="7.5" customHeight="1">
      <c r="B74" s="293"/>
      <c r="C74" s="294"/>
      <c r="D74" s="294"/>
      <c r="E74" s="294"/>
      <c r="F74" s="294"/>
      <c r="G74" s="294"/>
      <c r="H74" s="294"/>
      <c r="I74" s="294"/>
      <c r="J74" s="294"/>
      <c r="K74" s="295"/>
    </row>
    <row r="75" s="1" customFormat="1" ht="45" customHeight="1">
      <c r="B75" s="296"/>
      <c r="C75" s="297" t="s">
        <v>1432</v>
      </c>
      <c r="D75" s="297"/>
      <c r="E75" s="297"/>
      <c r="F75" s="297"/>
      <c r="G75" s="297"/>
      <c r="H75" s="297"/>
      <c r="I75" s="297"/>
      <c r="J75" s="297"/>
      <c r="K75" s="298"/>
    </row>
    <row r="76" s="1" customFormat="1" ht="17.25" customHeight="1">
      <c r="B76" s="296"/>
      <c r="C76" s="299" t="s">
        <v>1433</v>
      </c>
      <c r="D76" s="299"/>
      <c r="E76" s="299"/>
      <c r="F76" s="299" t="s">
        <v>1434</v>
      </c>
      <c r="G76" s="300"/>
      <c r="H76" s="299" t="s">
        <v>53</v>
      </c>
      <c r="I76" s="299" t="s">
        <v>56</v>
      </c>
      <c r="J76" s="299" t="s">
        <v>1435</v>
      </c>
      <c r="K76" s="298"/>
    </row>
    <row r="77" s="1" customFormat="1" ht="17.25" customHeight="1">
      <c r="B77" s="296"/>
      <c r="C77" s="301" t="s">
        <v>1436</v>
      </c>
      <c r="D77" s="301"/>
      <c r="E77" s="301"/>
      <c r="F77" s="302" t="s">
        <v>1437</v>
      </c>
      <c r="G77" s="303"/>
      <c r="H77" s="301"/>
      <c r="I77" s="301"/>
      <c r="J77" s="301" t="s">
        <v>1438</v>
      </c>
      <c r="K77" s="298"/>
    </row>
    <row r="78" s="1" customFormat="1" ht="5.25" customHeight="1">
      <c r="B78" s="296"/>
      <c r="C78" s="304"/>
      <c r="D78" s="304"/>
      <c r="E78" s="304"/>
      <c r="F78" s="304"/>
      <c r="G78" s="305"/>
      <c r="H78" s="304"/>
      <c r="I78" s="304"/>
      <c r="J78" s="304"/>
      <c r="K78" s="298"/>
    </row>
    <row r="79" s="1" customFormat="1" ht="15" customHeight="1">
      <c r="B79" s="296"/>
      <c r="C79" s="284" t="s">
        <v>52</v>
      </c>
      <c r="D79" s="306"/>
      <c r="E79" s="306"/>
      <c r="F79" s="307" t="s">
        <v>1439</v>
      </c>
      <c r="G79" s="308"/>
      <c r="H79" s="284" t="s">
        <v>1440</v>
      </c>
      <c r="I79" s="284" t="s">
        <v>1441</v>
      </c>
      <c r="J79" s="284">
        <v>20</v>
      </c>
      <c r="K79" s="298"/>
    </row>
    <row r="80" s="1" customFormat="1" ht="15" customHeight="1">
      <c r="B80" s="296"/>
      <c r="C80" s="284" t="s">
        <v>1442</v>
      </c>
      <c r="D80" s="284"/>
      <c r="E80" s="284"/>
      <c r="F80" s="307" t="s">
        <v>1439</v>
      </c>
      <c r="G80" s="308"/>
      <c r="H80" s="284" t="s">
        <v>1443</v>
      </c>
      <c r="I80" s="284" t="s">
        <v>1441</v>
      </c>
      <c r="J80" s="284">
        <v>120</v>
      </c>
      <c r="K80" s="298"/>
    </row>
    <row r="81" s="1" customFormat="1" ht="15" customHeight="1">
      <c r="B81" s="309"/>
      <c r="C81" s="284" t="s">
        <v>1444</v>
      </c>
      <c r="D81" s="284"/>
      <c r="E81" s="284"/>
      <c r="F81" s="307" t="s">
        <v>1445</v>
      </c>
      <c r="G81" s="308"/>
      <c r="H81" s="284" t="s">
        <v>1446</v>
      </c>
      <c r="I81" s="284" t="s">
        <v>1441</v>
      </c>
      <c r="J81" s="284">
        <v>50</v>
      </c>
      <c r="K81" s="298"/>
    </row>
    <row r="82" s="1" customFormat="1" ht="15" customHeight="1">
      <c r="B82" s="309"/>
      <c r="C82" s="284" t="s">
        <v>1447</v>
      </c>
      <c r="D82" s="284"/>
      <c r="E82" s="284"/>
      <c r="F82" s="307" t="s">
        <v>1439</v>
      </c>
      <c r="G82" s="308"/>
      <c r="H82" s="284" t="s">
        <v>1448</v>
      </c>
      <c r="I82" s="284" t="s">
        <v>1449</v>
      </c>
      <c r="J82" s="284"/>
      <c r="K82" s="298"/>
    </row>
    <row r="83" s="1" customFormat="1" ht="15" customHeight="1">
      <c r="B83" s="309"/>
      <c r="C83" s="310" t="s">
        <v>1450</v>
      </c>
      <c r="D83" s="310"/>
      <c r="E83" s="310"/>
      <c r="F83" s="311" t="s">
        <v>1445</v>
      </c>
      <c r="G83" s="310"/>
      <c r="H83" s="310" t="s">
        <v>1451</v>
      </c>
      <c r="I83" s="310" t="s">
        <v>1441</v>
      </c>
      <c r="J83" s="310">
        <v>15</v>
      </c>
      <c r="K83" s="298"/>
    </row>
    <row r="84" s="1" customFormat="1" ht="15" customHeight="1">
      <c r="B84" s="309"/>
      <c r="C84" s="310" t="s">
        <v>1452</v>
      </c>
      <c r="D84" s="310"/>
      <c r="E84" s="310"/>
      <c r="F84" s="311" t="s">
        <v>1445</v>
      </c>
      <c r="G84" s="310"/>
      <c r="H84" s="310" t="s">
        <v>1453</v>
      </c>
      <c r="I84" s="310" t="s">
        <v>1441</v>
      </c>
      <c r="J84" s="310">
        <v>15</v>
      </c>
      <c r="K84" s="298"/>
    </row>
    <row r="85" s="1" customFormat="1" ht="15" customHeight="1">
      <c r="B85" s="309"/>
      <c r="C85" s="310" t="s">
        <v>1454</v>
      </c>
      <c r="D85" s="310"/>
      <c r="E85" s="310"/>
      <c r="F85" s="311" t="s">
        <v>1445</v>
      </c>
      <c r="G85" s="310"/>
      <c r="H85" s="310" t="s">
        <v>1455</v>
      </c>
      <c r="I85" s="310" t="s">
        <v>1441</v>
      </c>
      <c r="J85" s="310">
        <v>20</v>
      </c>
      <c r="K85" s="298"/>
    </row>
    <row r="86" s="1" customFormat="1" ht="15" customHeight="1">
      <c r="B86" s="309"/>
      <c r="C86" s="310" t="s">
        <v>1456</v>
      </c>
      <c r="D86" s="310"/>
      <c r="E86" s="310"/>
      <c r="F86" s="311" t="s">
        <v>1445</v>
      </c>
      <c r="G86" s="310"/>
      <c r="H86" s="310" t="s">
        <v>1457</v>
      </c>
      <c r="I86" s="310" t="s">
        <v>1441</v>
      </c>
      <c r="J86" s="310">
        <v>20</v>
      </c>
      <c r="K86" s="298"/>
    </row>
    <row r="87" s="1" customFormat="1" ht="15" customHeight="1">
      <c r="B87" s="309"/>
      <c r="C87" s="284" t="s">
        <v>1458</v>
      </c>
      <c r="D87" s="284"/>
      <c r="E87" s="284"/>
      <c r="F87" s="307" t="s">
        <v>1445</v>
      </c>
      <c r="G87" s="308"/>
      <c r="H87" s="284" t="s">
        <v>1459</v>
      </c>
      <c r="I87" s="284" t="s">
        <v>1441</v>
      </c>
      <c r="J87" s="284">
        <v>50</v>
      </c>
      <c r="K87" s="298"/>
    </row>
    <row r="88" s="1" customFormat="1" ht="15" customHeight="1">
      <c r="B88" s="309"/>
      <c r="C88" s="284" t="s">
        <v>1460</v>
      </c>
      <c r="D88" s="284"/>
      <c r="E88" s="284"/>
      <c r="F88" s="307" t="s">
        <v>1445</v>
      </c>
      <c r="G88" s="308"/>
      <c r="H88" s="284" t="s">
        <v>1461</v>
      </c>
      <c r="I88" s="284" t="s">
        <v>1441</v>
      </c>
      <c r="J88" s="284">
        <v>20</v>
      </c>
      <c r="K88" s="298"/>
    </row>
    <row r="89" s="1" customFormat="1" ht="15" customHeight="1">
      <c r="B89" s="309"/>
      <c r="C89" s="284" t="s">
        <v>1462</v>
      </c>
      <c r="D89" s="284"/>
      <c r="E89" s="284"/>
      <c r="F89" s="307" t="s">
        <v>1445</v>
      </c>
      <c r="G89" s="308"/>
      <c r="H89" s="284" t="s">
        <v>1463</v>
      </c>
      <c r="I89" s="284" t="s">
        <v>1441</v>
      </c>
      <c r="J89" s="284">
        <v>20</v>
      </c>
      <c r="K89" s="298"/>
    </row>
    <row r="90" s="1" customFormat="1" ht="15" customHeight="1">
      <c r="B90" s="309"/>
      <c r="C90" s="284" t="s">
        <v>1464</v>
      </c>
      <c r="D90" s="284"/>
      <c r="E90" s="284"/>
      <c r="F90" s="307" t="s">
        <v>1445</v>
      </c>
      <c r="G90" s="308"/>
      <c r="H90" s="284" t="s">
        <v>1465</v>
      </c>
      <c r="I90" s="284" t="s">
        <v>1441</v>
      </c>
      <c r="J90" s="284">
        <v>50</v>
      </c>
      <c r="K90" s="298"/>
    </row>
    <row r="91" s="1" customFormat="1" ht="15" customHeight="1">
      <c r="B91" s="309"/>
      <c r="C91" s="284" t="s">
        <v>1466</v>
      </c>
      <c r="D91" s="284"/>
      <c r="E91" s="284"/>
      <c r="F91" s="307" t="s">
        <v>1445</v>
      </c>
      <c r="G91" s="308"/>
      <c r="H91" s="284" t="s">
        <v>1466</v>
      </c>
      <c r="I91" s="284" t="s">
        <v>1441</v>
      </c>
      <c r="J91" s="284">
        <v>50</v>
      </c>
      <c r="K91" s="298"/>
    </row>
    <row r="92" s="1" customFormat="1" ht="15" customHeight="1">
      <c r="B92" s="309"/>
      <c r="C92" s="284" t="s">
        <v>1467</v>
      </c>
      <c r="D92" s="284"/>
      <c r="E92" s="284"/>
      <c r="F92" s="307" t="s">
        <v>1445</v>
      </c>
      <c r="G92" s="308"/>
      <c r="H92" s="284" t="s">
        <v>1468</v>
      </c>
      <c r="I92" s="284" t="s">
        <v>1441</v>
      </c>
      <c r="J92" s="284">
        <v>255</v>
      </c>
      <c r="K92" s="298"/>
    </row>
    <row r="93" s="1" customFormat="1" ht="15" customHeight="1">
      <c r="B93" s="309"/>
      <c r="C93" s="284" t="s">
        <v>1469</v>
      </c>
      <c r="D93" s="284"/>
      <c r="E93" s="284"/>
      <c r="F93" s="307" t="s">
        <v>1439</v>
      </c>
      <c r="G93" s="308"/>
      <c r="H93" s="284" t="s">
        <v>1470</v>
      </c>
      <c r="I93" s="284" t="s">
        <v>1471</v>
      </c>
      <c r="J93" s="284"/>
      <c r="K93" s="298"/>
    </row>
    <row r="94" s="1" customFormat="1" ht="15" customHeight="1">
      <c r="B94" s="309"/>
      <c r="C94" s="284" t="s">
        <v>1472</v>
      </c>
      <c r="D94" s="284"/>
      <c r="E94" s="284"/>
      <c r="F94" s="307" t="s">
        <v>1439</v>
      </c>
      <c r="G94" s="308"/>
      <c r="H94" s="284" t="s">
        <v>1473</v>
      </c>
      <c r="I94" s="284" t="s">
        <v>1474</v>
      </c>
      <c r="J94" s="284"/>
      <c r="K94" s="298"/>
    </row>
    <row r="95" s="1" customFormat="1" ht="15" customHeight="1">
      <c r="B95" s="309"/>
      <c r="C95" s="284" t="s">
        <v>1475</v>
      </c>
      <c r="D95" s="284"/>
      <c r="E95" s="284"/>
      <c r="F95" s="307" t="s">
        <v>1439</v>
      </c>
      <c r="G95" s="308"/>
      <c r="H95" s="284" t="s">
        <v>1475</v>
      </c>
      <c r="I95" s="284" t="s">
        <v>1474</v>
      </c>
      <c r="J95" s="284"/>
      <c r="K95" s="298"/>
    </row>
    <row r="96" s="1" customFormat="1" ht="15" customHeight="1">
      <c r="B96" s="309"/>
      <c r="C96" s="284" t="s">
        <v>37</v>
      </c>
      <c r="D96" s="284"/>
      <c r="E96" s="284"/>
      <c r="F96" s="307" t="s">
        <v>1439</v>
      </c>
      <c r="G96" s="308"/>
      <c r="H96" s="284" t="s">
        <v>1476</v>
      </c>
      <c r="I96" s="284" t="s">
        <v>1474</v>
      </c>
      <c r="J96" s="284"/>
      <c r="K96" s="298"/>
    </row>
    <row r="97" s="1" customFormat="1" ht="15" customHeight="1">
      <c r="B97" s="309"/>
      <c r="C97" s="284" t="s">
        <v>47</v>
      </c>
      <c r="D97" s="284"/>
      <c r="E97" s="284"/>
      <c r="F97" s="307" t="s">
        <v>1439</v>
      </c>
      <c r="G97" s="308"/>
      <c r="H97" s="284" t="s">
        <v>1477</v>
      </c>
      <c r="I97" s="284" t="s">
        <v>1474</v>
      </c>
      <c r="J97" s="284"/>
      <c r="K97" s="298"/>
    </row>
    <row r="98" s="1" customFormat="1" ht="15" customHeight="1">
      <c r="B98" s="312"/>
      <c r="C98" s="313"/>
      <c r="D98" s="313"/>
      <c r="E98" s="313"/>
      <c r="F98" s="313"/>
      <c r="G98" s="313"/>
      <c r="H98" s="313"/>
      <c r="I98" s="313"/>
      <c r="J98" s="313"/>
      <c r="K98" s="314"/>
    </row>
    <row r="99" s="1" customFormat="1" ht="18.75" customHeight="1">
      <c r="B99" s="315"/>
      <c r="C99" s="316"/>
      <c r="D99" s="316"/>
      <c r="E99" s="316"/>
      <c r="F99" s="316"/>
      <c r="G99" s="316"/>
      <c r="H99" s="316"/>
      <c r="I99" s="316"/>
      <c r="J99" s="316"/>
      <c r="K99" s="315"/>
    </row>
    <row r="100" s="1" customFormat="1" ht="18.75" customHeight="1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</row>
    <row r="101" s="1" customFormat="1" ht="7.5" customHeight="1">
      <c r="B101" s="293"/>
      <c r="C101" s="294"/>
      <c r="D101" s="294"/>
      <c r="E101" s="294"/>
      <c r="F101" s="294"/>
      <c r="G101" s="294"/>
      <c r="H101" s="294"/>
      <c r="I101" s="294"/>
      <c r="J101" s="294"/>
      <c r="K101" s="295"/>
    </row>
    <row r="102" s="1" customFormat="1" ht="45" customHeight="1">
      <c r="B102" s="296"/>
      <c r="C102" s="297" t="s">
        <v>1478</v>
      </c>
      <c r="D102" s="297"/>
      <c r="E102" s="297"/>
      <c r="F102" s="297"/>
      <c r="G102" s="297"/>
      <c r="H102" s="297"/>
      <c r="I102" s="297"/>
      <c r="J102" s="297"/>
      <c r="K102" s="298"/>
    </row>
    <row r="103" s="1" customFormat="1" ht="17.25" customHeight="1">
      <c r="B103" s="296"/>
      <c r="C103" s="299" t="s">
        <v>1433</v>
      </c>
      <c r="D103" s="299"/>
      <c r="E103" s="299"/>
      <c r="F103" s="299" t="s">
        <v>1434</v>
      </c>
      <c r="G103" s="300"/>
      <c r="H103" s="299" t="s">
        <v>53</v>
      </c>
      <c r="I103" s="299" t="s">
        <v>56</v>
      </c>
      <c r="J103" s="299" t="s">
        <v>1435</v>
      </c>
      <c r="K103" s="298"/>
    </row>
    <row r="104" s="1" customFormat="1" ht="17.25" customHeight="1">
      <c r="B104" s="296"/>
      <c r="C104" s="301" t="s">
        <v>1436</v>
      </c>
      <c r="D104" s="301"/>
      <c r="E104" s="301"/>
      <c r="F104" s="302" t="s">
        <v>1437</v>
      </c>
      <c r="G104" s="303"/>
      <c r="H104" s="301"/>
      <c r="I104" s="301"/>
      <c r="J104" s="301" t="s">
        <v>1438</v>
      </c>
      <c r="K104" s="298"/>
    </row>
    <row r="105" s="1" customFormat="1" ht="5.25" customHeight="1">
      <c r="B105" s="296"/>
      <c r="C105" s="299"/>
      <c r="D105" s="299"/>
      <c r="E105" s="299"/>
      <c r="F105" s="299"/>
      <c r="G105" s="317"/>
      <c r="H105" s="299"/>
      <c r="I105" s="299"/>
      <c r="J105" s="299"/>
      <c r="K105" s="298"/>
    </row>
    <row r="106" s="1" customFormat="1" ht="15" customHeight="1">
      <c r="B106" s="296"/>
      <c r="C106" s="284" t="s">
        <v>52</v>
      </c>
      <c r="D106" s="306"/>
      <c r="E106" s="306"/>
      <c r="F106" s="307" t="s">
        <v>1439</v>
      </c>
      <c r="G106" s="284"/>
      <c r="H106" s="284" t="s">
        <v>1479</v>
      </c>
      <c r="I106" s="284" t="s">
        <v>1441</v>
      </c>
      <c r="J106" s="284">
        <v>20</v>
      </c>
      <c r="K106" s="298"/>
    </row>
    <row r="107" s="1" customFormat="1" ht="15" customHeight="1">
      <c r="B107" s="296"/>
      <c r="C107" s="284" t="s">
        <v>1442</v>
      </c>
      <c r="D107" s="284"/>
      <c r="E107" s="284"/>
      <c r="F107" s="307" t="s">
        <v>1439</v>
      </c>
      <c r="G107" s="284"/>
      <c r="H107" s="284" t="s">
        <v>1479</v>
      </c>
      <c r="I107" s="284" t="s">
        <v>1441</v>
      </c>
      <c r="J107" s="284">
        <v>120</v>
      </c>
      <c r="K107" s="298"/>
    </row>
    <row r="108" s="1" customFormat="1" ht="15" customHeight="1">
      <c r="B108" s="309"/>
      <c r="C108" s="284" t="s">
        <v>1444</v>
      </c>
      <c r="D108" s="284"/>
      <c r="E108" s="284"/>
      <c r="F108" s="307" t="s">
        <v>1445</v>
      </c>
      <c r="G108" s="284"/>
      <c r="H108" s="284" t="s">
        <v>1479</v>
      </c>
      <c r="I108" s="284" t="s">
        <v>1441</v>
      </c>
      <c r="J108" s="284">
        <v>50</v>
      </c>
      <c r="K108" s="298"/>
    </row>
    <row r="109" s="1" customFormat="1" ht="15" customHeight="1">
      <c r="B109" s="309"/>
      <c r="C109" s="284" t="s">
        <v>1447</v>
      </c>
      <c r="D109" s="284"/>
      <c r="E109" s="284"/>
      <c r="F109" s="307" t="s">
        <v>1439</v>
      </c>
      <c r="G109" s="284"/>
      <c r="H109" s="284" t="s">
        <v>1479</v>
      </c>
      <c r="I109" s="284" t="s">
        <v>1449</v>
      </c>
      <c r="J109" s="284"/>
      <c r="K109" s="298"/>
    </row>
    <row r="110" s="1" customFormat="1" ht="15" customHeight="1">
      <c r="B110" s="309"/>
      <c r="C110" s="284" t="s">
        <v>1458</v>
      </c>
      <c r="D110" s="284"/>
      <c r="E110" s="284"/>
      <c r="F110" s="307" t="s">
        <v>1445</v>
      </c>
      <c r="G110" s="284"/>
      <c r="H110" s="284" t="s">
        <v>1479</v>
      </c>
      <c r="I110" s="284" t="s">
        <v>1441</v>
      </c>
      <c r="J110" s="284">
        <v>50</v>
      </c>
      <c r="K110" s="298"/>
    </row>
    <row r="111" s="1" customFormat="1" ht="15" customHeight="1">
      <c r="B111" s="309"/>
      <c r="C111" s="284" t="s">
        <v>1466</v>
      </c>
      <c r="D111" s="284"/>
      <c r="E111" s="284"/>
      <c r="F111" s="307" t="s">
        <v>1445</v>
      </c>
      <c r="G111" s="284"/>
      <c r="H111" s="284" t="s">
        <v>1479</v>
      </c>
      <c r="I111" s="284" t="s">
        <v>1441</v>
      </c>
      <c r="J111" s="284">
        <v>50</v>
      </c>
      <c r="K111" s="298"/>
    </row>
    <row r="112" s="1" customFormat="1" ht="15" customHeight="1">
      <c r="B112" s="309"/>
      <c r="C112" s="284" t="s">
        <v>1464</v>
      </c>
      <c r="D112" s="284"/>
      <c r="E112" s="284"/>
      <c r="F112" s="307" t="s">
        <v>1445</v>
      </c>
      <c r="G112" s="284"/>
      <c r="H112" s="284" t="s">
        <v>1479</v>
      </c>
      <c r="I112" s="284" t="s">
        <v>1441</v>
      </c>
      <c r="J112" s="284">
        <v>50</v>
      </c>
      <c r="K112" s="298"/>
    </row>
    <row r="113" s="1" customFormat="1" ht="15" customHeight="1">
      <c r="B113" s="309"/>
      <c r="C113" s="284" t="s">
        <v>52</v>
      </c>
      <c r="D113" s="284"/>
      <c r="E113" s="284"/>
      <c r="F113" s="307" t="s">
        <v>1439</v>
      </c>
      <c r="G113" s="284"/>
      <c r="H113" s="284" t="s">
        <v>1480</v>
      </c>
      <c r="I113" s="284" t="s">
        <v>1441</v>
      </c>
      <c r="J113" s="284">
        <v>20</v>
      </c>
      <c r="K113" s="298"/>
    </row>
    <row r="114" s="1" customFormat="1" ht="15" customHeight="1">
      <c r="B114" s="309"/>
      <c r="C114" s="284" t="s">
        <v>1481</v>
      </c>
      <c r="D114" s="284"/>
      <c r="E114" s="284"/>
      <c r="F114" s="307" t="s">
        <v>1439</v>
      </c>
      <c r="G114" s="284"/>
      <c r="H114" s="284" t="s">
        <v>1482</v>
      </c>
      <c r="I114" s="284" t="s">
        <v>1441</v>
      </c>
      <c r="J114" s="284">
        <v>120</v>
      </c>
      <c r="K114" s="298"/>
    </row>
    <row r="115" s="1" customFormat="1" ht="15" customHeight="1">
      <c r="B115" s="309"/>
      <c r="C115" s="284" t="s">
        <v>37</v>
      </c>
      <c r="D115" s="284"/>
      <c r="E115" s="284"/>
      <c r="F115" s="307" t="s">
        <v>1439</v>
      </c>
      <c r="G115" s="284"/>
      <c r="H115" s="284" t="s">
        <v>1483</v>
      </c>
      <c r="I115" s="284" t="s">
        <v>1474</v>
      </c>
      <c r="J115" s="284"/>
      <c r="K115" s="298"/>
    </row>
    <row r="116" s="1" customFormat="1" ht="15" customHeight="1">
      <c r="B116" s="309"/>
      <c r="C116" s="284" t="s">
        <v>47</v>
      </c>
      <c r="D116" s="284"/>
      <c r="E116" s="284"/>
      <c r="F116" s="307" t="s">
        <v>1439</v>
      </c>
      <c r="G116" s="284"/>
      <c r="H116" s="284" t="s">
        <v>1484</v>
      </c>
      <c r="I116" s="284" t="s">
        <v>1474</v>
      </c>
      <c r="J116" s="284"/>
      <c r="K116" s="298"/>
    </row>
    <row r="117" s="1" customFormat="1" ht="15" customHeight="1">
      <c r="B117" s="309"/>
      <c r="C117" s="284" t="s">
        <v>56</v>
      </c>
      <c r="D117" s="284"/>
      <c r="E117" s="284"/>
      <c r="F117" s="307" t="s">
        <v>1439</v>
      </c>
      <c r="G117" s="284"/>
      <c r="H117" s="284" t="s">
        <v>1485</v>
      </c>
      <c r="I117" s="284" t="s">
        <v>1486</v>
      </c>
      <c r="J117" s="284"/>
      <c r="K117" s="298"/>
    </row>
    <row r="118" s="1" customFormat="1" ht="15" customHeight="1">
      <c r="B118" s="312"/>
      <c r="C118" s="318"/>
      <c r="D118" s="318"/>
      <c r="E118" s="318"/>
      <c r="F118" s="318"/>
      <c r="G118" s="318"/>
      <c r="H118" s="318"/>
      <c r="I118" s="318"/>
      <c r="J118" s="318"/>
      <c r="K118" s="314"/>
    </row>
    <row r="119" s="1" customFormat="1" ht="18.75" customHeight="1">
      <c r="B119" s="319"/>
      <c r="C119" s="320"/>
      <c r="D119" s="320"/>
      <c r="E119" s="320"/>
      <c r="F119" s="321"/>
      <c r="G119" s="320"/>
      <c r="H119" s="320"/>
      <c r="I119" s="320"/>
      <c r="J119" s="320"/>
      <c r="K119" s="319"/>
    </row>
    <row r="120" s="1" customFormat="1" ht="18.75" customHeight="1">
      <c r="B120" s="292"/>
      <c r="C120" s="292"/>
      <c r="D120" s="292"/>
      <c r="E120" s="292"/>
      <c r="F120" s="292"/>
      <c r="G120" s="292"/>
      <c r="H120" s="292"/>
      <c r="I120" s="292"/>
      <c r="J120" s="292"/>
      <c r="K120" s="292"/>
    </row>
    <row r="121" s="1" customFormat="1" ht="7.5" customHeight="1">
      <c r="B121" s="322"/>
      <c r="C121" s="323"/>
      <c r="D121" s="323"/>
      <c r="E121" s="323"/>
      <c r="F121" s="323"/>
      <c r="G121" s="323"/>
      <c r="H121" s="323"/>
      <c r="I121" s="323"/>
      <c r="J121" s="323"/>
      <c r="K121" s="324"/>
    </row>
    <row r="122" s="1" customFormat="1" ht="45" customHeight="1">
      <c r="B122" s="325"/>
      <c r="C122" s="275" t="s">
        <v>1487</v>
      </c>
      <c r="D122" s="275"/>
      <c r="E122" s="275"/>
      <c r="F122" s="275"/>
      <c r="G122" s="275"/>
      <c r="H122" s="275"/>
      <c r="I122" s="275"/>
      <c r="J122" s="275"/>
      <c r="K122" s="326"/>
    </row>
    <row r="123" s="1" customFormat="1" ht="17.25" customHeight="1">
      <c r="B123" s="327"/>
      <c r="C123" s="299" t="s">
        <v>1433</v>
      </c>
      <c r="D123" s="299"/>
      <c r="E123" s="299"/>
      <c r="F123" s="299" t="s">
        <v>1434</v>
      </c>
      <c r="G123" s="300"/>
      <c r="H123" s="299" t="s">
        <v>53</v>
      </c>
      <c r="I123" s="299" t="s">
        <v>56</v>
      </c>
      <c r="J123" s="299" t="s">
        <v>1435</v>
      </c>
      <c r="K123" s="328"/>
    </row>
    <row r="124" s="1" customFormat="1" ht="17.25" customHeight="1">
      <c r="B124" s="327"/>
      <c r="C124" s="301" t="s">
        <v>1436</v>
      </c>
      <c r="D124" s="301"/>
      <c r="E124" s="301"/>
      <c r="F124" s="302" t="s">
        <v>1437</v>
      </c>
      <c r="G124" s="303"/>
      <c r="H124" s="301"/>
      <c r="I124" s="301"/>
      <c r="J124" s="301" t="s">
        <v>1438</v>
      </c>
      <c r="K124" s="328"/>
    </row>
    <row r="125" s="1" customFormat="1" ht="5.25" customHeight="1">
      <c r="B125" s="329"/>
      <c r="C125" s="304"/>
      <c r="D125" s="304"/>
      <c r="E125" s="304"/>
      <c r="F125" s="304"/>
      <c r="G125" s="330"/>
      <c r="H125" s="304"/>
      <c r="I125" s="304"/>
      <c r="J125" s="304"/>
      <c r="K125" s="331"/>
    </row>
    <row r="126" s="1" customFormat="1" ht="15" customHeight="1">
      <c r="B126" s="329"/>
      <c r="C126" s="284" t="s">
        <v>1442</v>
      </c>
      <c r="D126" s="306"/>
      <c r="E126" s="306"/>
      <c r="F126" s="307" t="s">
        <v>1439</v>
      </c>
      <c r="G126" s="284"/>
      <c r="H126" s="284" t="s">
        <v>1479</v>
      </c>
      <c r="I126" s="284" t="s">
        <v>1441</v>
      </c>
      <c r="J126" s="284">
        <v>120</v>
      </c>
      <c r="K126" s="332"/>
    </row>
    <row r="127" s="1" customFormat="1" ht="15" customHeight="1">
      <c r="B127" s="329"/>
      <c r="C127" s="284" t="s">
        <v>1488</v>
      </c>
      <c r="D127" s="284"/>
      <c r="E127" s="284"/>
      <c r="F127" s="307" t="s">
        <v>1439</v>
      </c>
      <c r="G127" s="284"/>
      <c r="H127" s="284" t="s">
        <v>1489</v>
      </c>
      <c r="I127" s="284" t="s">
        <v>1441</v>
      </c>
      <c r="J127" s="284" t="s">
        <v>1490</v>
      </c>
      <c r="K127" s="332"/>
    </row>
    <row r="128" s="1" customFormat="1" ht="15" customHeight="1">
      <c r="B128" s="329"/>
      <c r="C128" s="284" t="s">
        <v>1387</v>
      </c>
      <c r="D128" s="284"/>
      <c r="E128" s="284"/>
      <c r="F128" s="307" t="s">
        <v>1439</v>
      </c>
      <c r="G128" s="284"/>
      <c r="H128" s="284" t="s">
        <v>1491</v>
      </c>
      <c r="I128" s="284" t="s">
        <v>1441</v>
      </c>
      <c r="J128" s="284" t="s">
        <v>1490</v>
      </c>
      <c r="K128" s="332"/>
    </row>
    <row r="129" s="1" customFormat="1" ht="15" customHeight="1">
      <c r="B129" s="329"/>
      <c r="C129" s="284" t="s">
        <v>1450</v>
      </c>
      <c r="D129" s="284"/>
      <c r="E129" s="284"/>
      <c r="F129" s="307" t="s">
        <v>1445</v>
      </c>
      <c r="G129" s="284"/>
      <c r="H129" s="284" t="s">
        <v>1451</v>
      </c>
      <c r="I129" s="284" t="s">
        <v>1441</v>
      </c>
      <c r="J129" s="284">
        <v>15</v>
      </c>
      <c r="K129" s="332"/>
    </row>
    <row r="130" s="1" customFormat="1" ht="15" customHeight="1">
      <c r="B130" s="329"/>
      <c r="C130" s="310" t="s">
        <v>1452</v>
      </c>
      <c r="D130" s="310"/>
      <c r="E130" s="310"/>
      <c r="F130" s="311" t="s">
        <v>1445</v>
      </c>
      <c r="G130" s="310"/>
      <c r="H130" s="310" t="s">
        <v>1453</v>
      </c>
      <c r="I130" s="310" t="s">
        <v>1441</v>
      </c>
      <c r="J130" s="310">
        <v>15</v>
      </c>
      <c r="K130" s="332"/>
    </row>
    <row r="131" s="1" customFormat="1" ht="15" customHeight="1">
      <c r="B131" s="329"/>
      <c r="C131" s="310" t="s">
        <v>1454</v>
      </c>
      <c r="D131" s="310"/>
      <c r="E131" s="310"/>
      <c r="F131" s="311" t="s">
        <v>1445</v>
      </c>
      <c r="G131" s="310"/>
      <c r="H131" s="310" t="s">
        <v>1455</v>
      </c>
      <c r="I131" s="310" t="s">
        <v>1441</v>
      </c>
      <c r="J131" s="310">
        <v>20</v>
      </c>
      <c r="K131" s="332"/>
    </row>
    <row r="132" s="1" customFormat="1" ht="15" customHeight="1">
      <c r="B132" s="329"/>
      <c r="C132" s="310" t="s">
        <v>1456</v>
      </c>
      <c r="D132" s="310"/>
      <c r="E132" s="310"/>
      <c r="F132" s="311" t="s">
        <v>1445</v>
      </c>
      <c r="G132" s="310"/>
      <c r="H132" s="310" t="s">
        <v>1457</v>
      </c>
      <c r="I132" s="310" t="s">
        <v>1441</v>
      </c>
      <c r="J132" s="310">
        <v>20</v>
      </c>
      <c r="K132" s="332"/>
    </row>
    <row r="133" s="1" customFormat="1" ht="15" customHeight="1">
      <c r="B133" s="329"/>
      <c r="C133" s="284" t="s">
        <v>1444</v>
      </c>
      <c r="D133" s="284"/>
      <c r="E133" s="284"/>
      <c r="F133" s="307" t="s">
        <v>1445</v>
      </c>
      <c r="G133" s="284"/>
      <c r="H133" s="284" t="s">
        <v>1479</v>
      </c>
      <c r="I133" s="284" t="s">
        <v>1441</v>
      </c>
      <c r="J133" s="284">
        <v>50</v>
      </c>
      <c r="K133" s="332"/>
    </row>
    <row r="134" s="1" customFormat="1" ht="15" customHeight="1">
      <c r="B134" s="329"/>
      <c r="C134" s="284" t="s">
        <v>1458</v>
      </c>
      <c r="D134" s="284"/>
      <c r="E134" s="284"/>
      <c r="F134" s="307" t="s">
        <v>1445</v>
      </c>
      <c r="G134" s="284"/>
      <c r="H134" s="284" t="s">
        <v>1479</v>
      </c>
      <c r="I134" s="284" t="s">
        <v>1441</v>
      </c>
      <c r="J134" s="284">
        <v>50</v>
      </c>
      <c r="K134" s="332"/>
    </row>
    <row r="135" s="1" customFormat="1" ht="15" customHeight="1">
      <c r="B135" s="329"/>
      <c r="C135" s="284" t="s">
        <v>1464</v>
      </c>
      <c r="D135" s="284"/>
      <c r="E135" s="284"/>
      <c r="F135" s="307" t="s">
        <v>1445</v>
      </c>
      <c r="G135" s="284"/>
      <c r="H135" s="284" t="s">
        <v>1479</v>
      </c>
      <c r="I135" s="284" t="s">
        <v>1441</v>
      </c>
      <c r="J135" s="284">
        <v>50</v>
      </c>
      <c r="K135" s="332"/>
    </row>
    <row r="136" s="1" customFormat="1" ht="15" customHeight="1">
      <c r="B136" s="329"/>
      <c r="C136" s="284" t="s">
        <v>1466</v>
      </c>
      <c r="D136" s="284"/>
      <c r="E136" s="284"/>
      <c r="F136" s="307" t="s">
        <v>1445</v>
      </c>
      <c r="G136" s="284"/>
      <c r="H136" s="284" t="s">
        <v>1479</v>
      </c>
      <c r="I136" s="284" t="s">
        <v>1441</v>
      </c>
      <c r="J136" s="284">
        <v>50</v>
      </c>
      <c r="K136" s="332"/>
    </row>
    <row r="137" s="1" customFormat="1" ht="15" customHeight="1">
      <c r="B137" s="329"/>
      <c r="C137" s="284" t="s">
        <v>1467</v>
      </c>
      <c r="D137" s="284"/>
      <c r="E137" s="284"/>
      <c r="F137" s="307" t="s">
        <v>1445</v>
      </c>
      <c r="G137" s="284"/>
      <c r="H137" s="284" t="s">
        <v>1492</v>
      </c>
      <c r="I137" s="284" t="s">
        <v>1441</v>
      </c>
      <c r="J137" s="284">
        <v>255</v>
      </c>
      <c r="K137" s="332"/>
    </row>
    <row r="138" s="1" customFormat="1" ht="15" customHeight="1">
      <c r="B138" s="329"/>
      <c r="C138" s="284" t="s">
        <v>1469</v>
      </c>
      <c r="D138" s="284"/>
      <c r="E138" s="284"/>
      <c r="F138" s="307" t="s">
        <v>1439</v>
      </c>
      <c r="G138" s="284"/>
      <c r="H138" s="284" t="s">
        <v>1493</v>
      </c>
      <c r="I138" s="284" t="s">
        <v>1471</v>
      </c>
      <c r="J138" s="284"/>
      <c r="K138" s="332"/>
    </row>
    <row r="139" s="1" customFormat="1" ht="15" customHeight="1">
      <c r="B139" s="329"/>
      <c r="C139" s="284" t="s">
        <v>1472</v>
      </c>
      <c r="D139" s="284"/>
      <c r="E139" s="284"/>
      <c r="F139" s="307" t="s">
        <v>1439</v>
      </c>
      <c r="G139" s="284"/>
      <c r="H139" s="284" t="s">
        <v>1494</v>
      </c>
      <c r="I139" s="284" t="s">
        <v>1474</v>
      </c>
      <c r="J139" s="284"/>
      <c r="K139" s="332"/>
    </row>
    <row r="140" s="1" customFormat="1" ht="15" customHeight="1">
      <c r="B140" s="329"/>
      <c r="C140" s="284" t="s">
        <v>1475</v>
      </c>
      <c r="D140" s="284"/>
      <c r="E140" s="284"/>
      <c r="F140" s="307" t="s">
        <v>1439</v>
      </c>
      <c r="G140" s="284"/>
      <c r="H140" s="284" t="s">
        <v>1475</v>
      </c>
      <c r="I140" s="284" t="s">
        <v>1474</v>
      </c>
      <c r="J140" s="284"/>
      <c r="K140" s="332"/>
    </row>
    <row r="141" s="1" customFormat="1" ht="15" customHeight="1">
      <c r="B141" s="329"/>
      <c r="C141" s="284" t="s">
        <v>37</v>
      </c>
      <c r="D141" s="284"/>
      <c r="E141" s="284"/>
      <c r="F141" s="307" t="s">
        <v>1439</v>
      </c>
      <c r="G141" s="284"/>
      <c r="H141" s="284" t="s">
        <v>1495</v>
      </c>
      <c r="I141" s="284" t="s">
        <v>1474</v>
      </c>
      <c r="J141" s="284"/>
      <c r="K141" s="332"/>
    </row>
    <row r="142" s="1" customFormat="1" ht="15" customHeight="1">
      <c r="B142" s="329"/>
      <c r="C142" s="284" t="s">
        <v>1496</v>
      </c>
      <c r="D142" s="284"/>
      <c r="E142" s="284"/>
      <c r="F142" s="307" t="s">
        <v>1439</v>
      </c>
      <c r="G142" s="284"/>
      <c r="H142" s="284" t="s">
        <v>1497</v>
      </c>
      <c r="I142" s="284" t="s">
        <v>1474</v>
      </c>
      <c r="J142" s="284"/>
      <c r="K142" s="332"/>
    </row>
    <row r="143" s="1" customFormat="1" ht="15" customHeight="1">
      <c r="B143" s="333"/>
      <c r="C143" s="334"/>
      <c r="D143" s="334"/>
      <c r="E143" s="334"/>
      <c r="F143" s="334"/>
      <c r="G143" s="334"/>
      <c r="H143" s="334"/>
      <c r="I143" s="334"/>
      <c r="J143" s="334"/>
      <c r="K143" s="335"/>
    </row>
    <row r="144" s="1" customFormat="1" ht="18.75" customHeight="1">
      <c r="B144" s="320"/>
      <c r="C144" s="320"/>
      <c r="D144" s="320"/>
      <c r="E144" s="320"/>
      <c r="F144" s="321"/>
      <c r="G144" s="320"/>
      <c r="H144" s="320"/>
      <c r="I144" s="320"/>
      <c r="J144" s="320"/>
      <c r="K144" s="320"/>
    </row>
    <row r="145" s="1" customFormat="1" ht="18.75" customHeight="1">
      <c r="B145" s="292"/>
      <c r="C145" s="292"/>
      <c r="D145" s="292"/>
      <c r="E145" s="292"/>
      <c r="F145" s="292"/>
      <c r="G145" s="292"/>
      <c r="H145" s="292"/>
      <c r="I145" s="292"/>
      <c r="J145" s="292"/>
      <c r="K145" s="292"/>
    </row>
    <row r="146" s="1" customFormat="1" ht="7.5" customHeight="1">
      <c r="B146" s="293"/>
      <c r="C146" s="294"/>
      <c r="D146" s="294"/>
      <c r="E146" s="294"/>
      <c r="F146" s="294"/>
      <c r="G146" s="294"/>
      <c r="H146" s="294"/>
      <c r="I146" s="294"/>
      <c r="J146" s="294"/>
      <c r="K146" s="295"/>
    </row>
    <row r="147" s="1" customFormat="1" ht="45" customHeight="1">
      <c r="B147" s="296"/>
      <c r="C147" s="297" t="s">
        <v>1498</v>
      </c>
      <c r="D147" s="297"/>
      <c r="E147" s="297"/>
      <c r="F147" s="297"/>
      <c r="G147" s="297"/>
      <c r="H147" s="297"/>
      <c r="I147" s="297"/>
      <c r="J147" s="297"/>
      <c r="K147" s="298"/>
    </row>
    <row r="148" s="1" customFormat="1" ht="17.25" customHeight="1">
      <c r="B148" s="296"/>
      <c r="C148" s="299" t="s">
        <v>1433</v>
      </c>
      <c r="D148" s="299"/>
      <c r="E148" s="299"/>
      <c r="F148" s="299" t="s">
        <v>1434</v>
      </c>
      <c r="G148" s="300"/>
      <c r="H148" s="299" t="s">
        <v>53</v>
      </c>
      <c r="I148" s="299" t="s">
        <v>56</v>
      </c>
      <c r="J148" s="299" t="s">
        <v>1435</v>
      </c>
      <c r="K148" s="298"/>
    </row>
    <row r="149" s="1" customFormat="1" ht="17.25" customHeight="1">
      <c r="B149" s="296"/>
      <c r="C149" s="301" t="s">
        <v>1436</v>
      </c>
      <c r="D149" s="301"/>
      <c r="E149" s="301"/>
      <c r="F149" s="302" t="s">
        <v>1437</v>
      </c>
      <c r="G149" s="303"/>
      <c r="H149" s="301"/>
      <c r="I149" s="301"/>
      <c r="J149" s="301" t="s">
        <v>1438</v>
      </c>
      <c r="K149" s="298"/>
    </row>
    <row r="150" s="1" customFormat="1" ht="5.25" customHeight="1">
      <c r="B150" s="309"/>
      <c r="C150" s="304"/>
      <c r="D150" s="304"/>
      <c r="E150" s="304"/>
      <c r="F150" s="304"/>
      <c r="G150" s="305"/>
      <c r="H150" s="304"/>
      <c r="I150" s="304"/>
      <c r="J150" s="304"/>
      <c r="K150" s="332"/>
    </row>
    <row r="151" s="1" customFormat="1" ht="15" customHeight="1">
      <c r="B151" s="309"/>
      <c r="C151" s="336" t="s">
        <v>1442</v>
      </c>
      <c r="D151" s="284"/>
      <c r="E151" s="284"/>
      <c r="F151" s="337" t="s">
        <v>1439</v>
      </c>
      <c r="G151" s="284"/>
      <c r="H151" s="336" t="s">
        <v>1479</v>
      </c>
      <c r="I151" s="336" t="s">
        <v>1441</v>
      </c>
      <c r="J151" s="336">
        <v>120</v>
      </c>
      <c r="K151" s="332"/>
    </row>
    <row r="152" s="1" customFormat="1" ht="15" customHeight="1">
      <c r="B152" s="309"/>
      <c r="C152" s="336" t="s">
        <v>1488</v>
      </c>
      <c r="D152" s="284"/>
      <c r="E152" s="284"/>
      <c r="F152" s="337" t="s">
        <v>1439</v>
      </c>
      <c r="G152" s="284"/>
      <c r="H152" s="336" t="s">
        <v>1499</v>
      </c>
      <c r="I152" s="336" t="s">
        <v>1441</v>
      </c>
      <c r="J152" s="336" t="s">
        <v>1490</v>
      </c>
      <c r="K152" s="332"/>
    </row>
    <row r="153" s="1" customFormat="1" ht="15" customHeight="1">
      <c r="B153" s="309"/>
      <c r="C153" s="336" t="s">
        <v>1387</v>
      </c>
      <c r="D153" s="284"/>
      <c r="E153" s="284"/>
      <c r="F153" s="337" t="s">
        <v>1439</v>
      </c>
      <c r="G153" s="284"/>
      <c r="H153" s="336" t="s">
        <v>1500</v>
      </c>
      <c r="I153" s="336" t="s">
        <v>1441</v>
      </c>
      <c r="J153" s="336" t="s">
        <v>1490</v>
      </c>
      <c r="K153" s="332"/>
    </row>
    <row r="154" s="1" customFormat="1" ht="15" customHeight="1">
      <c r="B154" s="309"/>
      <c r="C154" s="336" t="s">
        <v>1444</v>
      </c>
      <c r="D154" s="284"/>
      <c r="E154" s="284"/>
      <c r="F154" s="337" t="s">
        <v>1445</v>
      </c>
      <c r="G154" s="284"/>
      <c r="H154" s="336" t="s">
        <v>1479</v>
      </c>
      <c r="I154" s="336" t="s">
        <v>1441</v>
      </c>
      <c r="J154" s="336">
        <v>50</v>
      </c>
      <c r="K154" s="332"/>
    </row>
    <row r="155" s="1" customFormat="1" ht="15" customHeight="1">
      <c r="B155" s="309"/>
      <c r="C155" s="336" t="s">
        <v>1447</v>
      </c>
      <c r="D155" s="284"/>
      <c r="E155" s="284"/>
      <c r="F155" s="337" t="s">
        <v>1439</v>
      </c>
      <c r="G155" s="284"/>
      <c r="H155" s="336" t="s">
        <v>1479</v>
      </c>
      <c r="I155" s="336" t="s">
        <v>1449</v>
      </c>
      <c r="J155" s="336"/>
      <c r="K155" s="332"/>
    </row>
    <row r="156" s="1" customFormat="1" ht="15" customHeight="1">
      <c r="B156" s="309"/>
      <c r="C156" s="336" t="s">
        <v>1458</v>
      </c>
      <c r="D156" s="284"/>
      <c r="E156" s="284"/>
      <c r="F156" s="337" t="s">
        <v>1445</v>
      </c>
      <c r="G156" s="284"/>
      <c r="H156" s="336" t="s">
        <v>1479</v>
      </c>
      <c r="I156" s="336" t="s">
        <v>1441</v>
      </c>
      <c r="J156" s="336">
        <v>50</v>
      </c>
      <c r="K156" s="332"/>
    </row>
    <row r="157" s="1" customFormat="1" ht="15" customHeight="1">
      <c r="B157" s="309"/>
      <c r="C157" s="336" t="s">
        <v>1466</v>
      </c>
      <c r="D157" s="284"/>
      <c r="E157" s="284"/>
      <c r="F157" s="337" t="s">
        <v>1445</v>
      </c>
      <c r="G157" s="284"/>
      <c r="H157" s="336" t="s">
        <v>1479</v>
      </c>
      <c r="I157" s="336" t="s">
        <v>1441</v>
      </c>
      <c r="J157" s="336">
        <v>50</v>
      </c>
      <c r="K157" s="332"/>
    </row>
    <row r="158" s="1" customFormat="1" ht="15" customHeight="1">
      <c r="B158" s="309"/>
      <c r="C158" s="336" t="s">
        <v>1464</v>
      </c>
      <c r="D158" s="284"/>
      <c r="E158" s="284"/>
      <c r="F158" s="337" t="s">
        <v>1445</v>
      </c>
      <c r="G158" s="284"/>
      <c r="H158" s="336" t="s">
        <v>1479</v>
      </c>
      <c r="I158" s="336" t="s">
        <v>1441</v>
      </c>
      <c r="J158" s="336">
        <v>50</v>
      </c>
      <c r="K158" s="332"/>
    </row>
    <row r="159" s="1" customFormat="1" ht="15" customHeight="1">
      <c r="B159" s="309"/>
      <c r="C159" s="336" t="s">
        <v>90</v>
      </c>
      <c r="D159" s="284"/>
      <c r="E159" s="284"/>
      <c r="F159" s="337" t="s">
        <v>1439</v>
      </c>
      <c r="G159" s="284"/>
      <c r="H159" s="336" t="s">
        <v>1501</v>
      </c>
      <c r="I159" s="336" t="s">
        <v>1441</v>
      </c>
      <c r="J159" s="336" t="s">
        <v>1502</v>
      </c>
      <c r="K159" s="332"/>
    </row>
    <row r="160" s="1" customFormat="1" ht="15" customHeight="1">
      <c r="B160" s="309"/>
      <c r="C160" s="336" t="s">
        <v>1503</v>
      </c>
      <c r="D160" s="284"/>
      <c r="E160" s="284"/>
      <c r="F160" s="337" t="s">
        <v>1439</v>
      </c>
      <c r="G160" s="284"/>
      <c r="H160" s="336" t="s">
        <v>1504</v>
      </c>
      <c r="I160" s="336" t="s">
        <v>1474</v>
      </c>
      <c r="J160" s="336"/>
      <c r="K160" s="332"/>
    </row>
    <row r="161" s="1" customFormat="1" ht="15" customHeight="1">
      <c r="B161" s="338"/>
      <c r="C161" s="318"/>
      <c r="D161" s="318"/>
      <c r="E161" s="318"/>
      <c r="F161" s="318"/>
      <c r="G161" s="318"/>
      <c r="H161" s="318"/>
      <c r="I161" s="318"/>
      <c r="J161" s="318"/>
      <c r="K161" s="339"/>
    </row>
    <row r="162" s="1" customFormat="1" ht="18.75" customHeight="1">
      <c r="B162" s="320"/>
      <c r="C162" s="330"/>
      <c r="D162" s="330"/>
      <c r="E162" s="330"/>
      <c r="F162" s="340"/>
      <c r="G162" s="330"/>
      <c r="H162" s="330"/>
      <c r="I162" s="330"/>
      <c r="J162" s="330"/>
      <c r="K162" s="320"/>
    </row>
    <row r="163" s="1" customFormat="1" ht="18.75" customHeight="1"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</row>
    <row r="164" s="1" customFormat="1" ht="7.5" customHeight="1">
      <c r="B164" s="271"/>
      <c r="C164" s="272"/>
      <c r="D164" s="272"/>
      <c r="E164" s="272"/>
      <c r="F164" s="272"/>
      <c r="G164" s="272"/>
      <c r="H164" s="272"/>
      <c r="I164" s="272"/>
      <c r="J164" s="272"/>
      <c r="K164" s="273"/>
    </row>
    <row r="165" s="1" customFormat="1" ht="45" customHeight="1">
      <c r="B165" s="274"/>
      <c r="C165" s="275" t="s">
        <v>1505</v>
      </c>
      <c r="D165" s="275"/>
      <c r="E165" s="275"/>
      <c r="F165" s="275"/>
      <c r="G165" s="275"/>
      <c r="H165" s="275"/>
      <c r="I165" s="275"/>
      <c r="J165" s="275"/>
      <c r="K165" s="276"/>
    </row>
    <row r="166" s="1" customFormat="1" ht="17.25" customHeight="1">
      <c r="B166" s="274"/>
      <c r="C166" s="299" t="s">
        <v>1433</v>
      </c>
      <c r="D166" s="299"/>
      <c r="E166" s="299"/>
      <c r="F166" s="299" t="s">
        <v>1434</v>
      </c>
      <c r="G166" s="341"/>
      <c r="H166" s="342" t="s">
        <v>53</v>
      </c>
      <c r="I166" s="342" t="s">
        <v>56</v>
      </c>
      <c r="J166" s="299" t="s">
        <v>1435</v>
      </c>
      <c r="K166" s="276"/>
    </row>
    <row r="167" s="1" customFormat="1" ht="17.25" customHeight="1">
      <c r="B167" s="277"/>
      <c r="C167" s="301" t="s">
        <v>1436</v>
      </c>
      <c r="D167" s="301"/>
      <c r="E167" s="301"/>
      <c r="F167" s="302" t="s">
        <v>1437</v>
      </c>
      <c r="G167" s="343"/>
      <c r="H167" s="344"/>
      <c r="I167" s="344"/>
      <c r="J167" s="301" t="s">
        <v>1438</v>
      </c>
      <c r="K167" s="279"/>
    </row>
    <row r="168" s="1" customFormat="1" ht="5.25" customHeight="1">
      <c r="B168" s="309"/>
      <c r="C168" s="304"/>
      <c r="D168" s="304"/>
      <c r="E168" s="304"/>
      <c r="F168" s="304"/>
      <c r="G168" s="305"/>
      <c r="H168" s="304"/>
      <c r="I168" s="304"/>
      <c r="J168" s="304"/>
      <c r="K168" s="332"/>
    </row>
    <row r="169" s="1" customFormat="1" ht="15" customHeight="1">
      <c r="B169" s="309"/>
      <c r="C169" s="284" t="s">
        <v>1442</v>
      </c>
      <c r="D169" s="284"/>
      <c r="E169" s="284"/>
      <c r="F169" s="307" t="s">
        <v>1439</v>
      </c>
      <c r="G169" s="284"/>
      <c r="H169" s="284" t="s">
        <v>1479</v>
      </c>
      <c r="I169" s="284" t="s">
        <v>1441</v>
      </c>
      <c r="J169" s="284">
        <v>120</v>
      </c>
      <c r="K169" s="332"/>
    </row>
    <row r="170" s="1" customFormat="1" ht="15" customHeight="1">
      <c r="B170" s="309"/>
      <c r="C170" s="284" t="s">
        <v>1488</v>
      </c>
      <c r="D170" s="284"/>
      <c r="E170" s="284"/>
      <c r="F170" s="307" t="s">
        <v>1439</v>
      </c>
      <c r="G170" s="284"/>
      <c r="H170" s="284" t="s">
        <v>1489</v>
      </c>
      <c r="I170" s="284" t="s">
        <v>1441</v>
      </c>
      <c r="J170" s="284" t="s">
        <v>1490</v>
      </c>
      <c r="K170" s="332"/>
    </row>
    <row r="171" s="1" customFormat="1" ht="15" customHeight="1">
      <c r="B171" s="309"/>
      <c r="C171" s="284" t="s">
        <v>1387</v>
      </c>
      <c r="D171" s="284"/>
      <c r="E171" s="284"/>
      <c r="F171" s="307" t="s">
        <v>1439</v>
      </c>
      <c r="G171" s="284"/>
      <c r="H171" s="284" t="s">
        <v>1506</v>
      </c>
      <c r="I171" s="284" t="s">
        <v>1441</v>
      </c>
      <c r="J171" s="284" t="s">
        <v>1490</v>
      </c>
      <c r="K171" s="332"/>
    </row>
    <row r="172" s="1" customFormat="1" ht="15" customHeight="1">
      <c r="B172" s="309"/>
      <c r="C172" s="284" t="s">
        <v>1444</v>
      </c>
      <c r="D172" s="284"/>
      <c r="E172" s="284"/>
      <c r="F172" s="307" t="s">
        <v>1445</v>
      </c>
      <c r="G172" s="284"/>
      <c r="H172" s="284" t="s">
        <v>1506</v>
      </c>
      <c r="I172" s="284" t="s">
        <v>1441</v>
      </c>
      <c r="J172" s="284">
        <v>50</v>
      </c>
      <c r="K172" s="332"/>
    </row>
    <row r="173" s="1" customFormat="1" ht="15" customHeight="1">
      <c r="B173" s="309"/>
      <c r="C173" s="284" t="s">
        <v>1447</v>
      </c>
      <c r="D173" s="284"/>
      <c r="E173" s="284"/>
      <c r="F173" s="307" t="s">
        <v>1439</v>
      </c>
      <c r="G173" s="284"/>
      <c r="H173" s="284" t="s">
        <v>1506</v>
      </c>
      <c r="I173" s="284" t="s">
        <v>1449</v>
      </c>
      <c r="J173" s="284"/>
      <c r="K173" s="332"/>
    </row>
    <row r="174" s="1" customFormat="1" ht="15" customHeight="1">
      <c r="B174" s="309"/>
      <c r="C174" s="284" t="s">
        <v>1458</v>
      </c>
      <c r="D174" s="284"/>
      <c r="E174" s="284"/>
      <c r="F174" s="307" t="s">
        <v>1445</v>
      </c>
      <c r="G174" s="284"/>
      <c r="H174" s="284" t="s">
        <v>1506</v>
      </c>
      <c r="I174" s="284" t="s">
        <v>1441</v>
      </c>
      <c r="J174" s="284">
        <v>50</v>
      </c>
      <c r="K174" s="332"/>
    </row>
    <row r="175" s="1" customFormat="1" ht="15" customHeight="1">
      <c r="B175" s="309"/>
      <c r="C175" s="284" t="s">
        <v>1466</v>
      </c>
      <c r="D175" s="284"/>
      <c r="E175" s="284"/>
      <c r="F175" s="307" t="s">
        <v>1445</v>
      </c>
      <c r="G175" s="284"/>
      <c r="H175" s="284" t="s">
        <v>1506</v>
      </c>
      <c r="I175" s="284" t="s">
        <v>1441</v>
      </c>
      <c r="J175" s="284">
        <v>50</v>
      </c>
      <c r="K175" s="332"/>
    </row>
    <row r="176" s="1" customFormat="1" ht="15" customHeight="1">
      <c r="B176" s="309"/>
      <c r="C176" s="284" t="s">
        <v>1464</v>
      </c>
      <c r="D176" s="284"/>
      <c r="E176" s="284"/>
      <c r="F176" s="307" t="s">
        <v>1445</v>
      </c>
      <c r="G176" s="284"/>
      <c r="H176" s="284" t="s">
        <v>1506</v>
      </c>
      <c r="I176" s="284" t="s">
        <v>1441</v>
      </c>
      <c r="J176" s="284">
        <v>50</v>
      </c>
      <c r="K176" s="332"/>
    </row>
    <row r="177" s="1" customFormat="1" ht="15" customHeight="1">
      <c r="B177" s="309"/>
      <c r="C177" s="284" t="s">
        <v>99</v>
      </c>
      <c r="D177" s="284"/>
      <c r="E177" s="284"/>
      <c r="F177" s="307" t="s">
        <v>1439</v>
      </c>
      <c r="G177" s="284"/>
      <c r="H177" s="284" t="s">
        <v>1507</v>
      </c>
      <c r="I177" s="284" t="s">
        <v>1508</v>
      </c>
      <c r="J177" s="284"/>
      <c r="K177" s="332"/>
    </row>
    <row r="178" s="1" customFormat="1" ht="15" customHeight="1">
      <c r="B178" s="309"/>
      <c r="C178" s="284" t="s">
        <v>56</v>
      </c>
      <c r="D178" s="284"/>
      <c r="E178" s="284"/>
      <c r="F178" s="307" t="s">
        <v>1439</v>
      </c>
      <c r="G178" s="284"/>
      <c r="H178" s="284" t="s">
        <v>1509</v>
      </c>
      <c r="I178" s="284" t="s">
        <v>1510</v>
      </c>
      <c r="J178" s="284">
        <v>1</v>
      </c>
      <c r="K178" s="332"/>
    </row>
    <row r="179" s="1" customFormat="1" ht="15" customHeight="1">
      <c r="B179" s="309"/>
      <c r="C179" s="284" t="s">
        <v>52</v>
      </c>
      <c r="D179" s="284"/>
      <c r="E179" s="284"/>
      <c r="F179" s="307" t="s">
        <v>1439</v>
      </c>
      <c r="G179" s="284"/>
      <c r="H179" s="284" t="s">
        <v>1511</v>
      </c>
      <c r="I179" s="284" t="s">
        <v>1441</v>
      </c>
      <c r="J179" s="284">
        <v>20</v>
      </c>
      <c r="K179" s="332"/>
    </row>
    <row r="180" s="1" customFormat="1" ht="15" customHeight="1">
      <c r="B180" s="309"/>
      <c r="C180" s="284" t="s">
        <v>53</v>
      </c>
      <c r="D180" s="284"/>
      <c r="E180" s="284"/>
      <c r="F180" s="307" t="s">
        <v>1439</v>
      </c>
      <c r="G180" s="284"/>
      <c r="H180" s="284" t="s">
        <v>1512</v>
      </c>
      <c r="I180" s="284" t="s">
        <v>1441</v>
      </c>
      <c r="J180" s="284">
        <v>255</v>
      </c>
      <c r="K180" s="332"/>
    </row>
    <row r="181" s="1" customFormat="1" ht="15" customHeight="1">
      <c r="B181" s="309"/>
      <c r="C181" s="284" t="s">
        <v>100</v>
      </c>
      <c r="D181" s="284"/>
      <c r="E181" s="284"/>
      <c r="F181" s="307" t="s">
        <v>1439</v>
      </c>
      <c r="G181" s="284"/>
      <c r="H181" s="284" t="s">
        <v>1403</v>
      </c>
      <c r="I181" s="284" t="s">
        <v>1441</v>
      </c>
      <c r="J181" s="284">
        <v>10</v>
      </c>
      <c r="K181" s="332"/>
    </row>
    <row r="182" s="1" customFormat="1" ht="15" customHeight="1">
      <c r="B182" s="309"/>
      <c r="C182" s="284" t="s">
        <v>101</v>
      </c>
      <c r="D182" s="284"/>
      <c r="E182" s="284"/>
      <c r="F182" s="307" t="s">
        <v>1439</v>
      </c>
      <c r="G182" s="284"/>
      <c r="H182" s="284" t="s">
        <v>1513</v>
      </c>
      <c r="I182" s="284" t="s">
        <v>1474</v>
      </c>
      <c r="J182" s="284"/>
      <c r="K182" s="332"/>
    </row>
    <row r="183" s="1" customFormat="1" ht="15" customHeight="1">
      <c r="B183" s="309"/>
      <c r="C183" s="284" t="s">
        <v>1514</v>
      </c>
      <c r="D183" s="284"/>
      <c r="E183" s="284"/>
      <c r="F183" s="307" t="s">
        <v>1439</v>
      </c>
      <c r="G183" s="284"/>
      <c r="H183" s="284" t="s">
        <v>1515</v>
      </c>
      <c r="I183" s="284" t="s">
        <v>1474</v>
      </c>
      <c r="J183" s="284"/>
      <c r="K183" s="332"/>
    </row>
    <row r="184" s="1" customFormat="1" ht="15" customHeight="1">
      <c r="B184" s="309"/>
      <c r="C184" s="284" t="s">
        <v>1503</v>
      </c>
      <c r="D184" s="284"/>
      <c r="E184" s="284"/>
      <c r="F184" s="307" t="s">
        <v>1439</v>
      </c>
      <c r="G184" s="284"/>
      <c r="H184" s="284" t="s">
        <v>1516</v>
      </c>
      <c r="I184" s="284" t="s">
        <v>1474</v>
      </c>
      <c r="J184" s="284"/>
      <c r="K184" s="332"/>
    </row>
    <row r="185" s="1" customFormat="1" ht="15" customHeight="1">
      <c r="B185" s="309"/>
      <c r="C185" s="284" t="s">
        <v>103</v>
      </c>
      <c r="D185" s="284"/>
      <c r="E185" s="284"/>
      <c r="F185" s="307" t="s">
        <v>1445</v>
      </c>
      <c r="G185" s="284"/>
      <c r="H185" s="284" t="s">
        <v>1517</v>
      </c>
      <c r="I185" s="284" t="s">
        <v>1441</v>
      </c>
      <c r="J185" s="284">
        <v>50</v>
      </c>
      <c r="K185" s="332"/>
    </row>
    <row r="186" s="1" customFormat="1" ht="15" customHeight="1">
      <c r="B186" s="309"/>
      <c r="C186" s="284" t="s">
        <v>1518</v>
      </c>
      <c r="D186" s="284"/>
      <c r="E186" s="284"/>
      <c r="F186" s="307" t="s">
        <v>1445</v>
      </c>
      <c r="G186" s="284"/>
      <c r="H186" s="284" t="s">
        <v>1519</v>
      </c>
      <c r="I186" s="284" t="s">
        <v>1520</v>
      </c>
      <c r="J186" s="284"/>
      <c r="K186" s="332"/>
    </row>
    <row r="187" s="1" customFormat="1" ht="15" customHeight="1">
      <c r="B187" s="309"/>
      <c r="C187" s="284" t="s">
        <v>1521</v>
      </c>
      <c r="D187" s="284"/>
      <c r="E187" s="284"/>
      <c r="F187" s="307" t="s">
        <v>1445</v>
      </c>
      <c r="G187" s="284"/>
      <c r="H187" s="284" t="s">
        <v>1522</v>
      </c>
      <c r="I187" s="284" t="s">
        <v>1520</v>
      </c>
      <c r="J187" s="284"/>
      <c r="K187" s="332"/>
    </row>
    <row r="188" s="1" customFormat="1" ht="15" customHeight="1">
      <c r="B188" s="309"/>
      <c r="C188" s="284" t="s">
        <v>1523</v>
      </c>
      <c r="D188" s="284"/>
      <c r="E188" s="284"/>
      <c r="F188" s="307" t="s">
        <v>1445</v>
      </c>
      <c r="G188" s="284"/>
      <c r="H188" s="284" t="s">
        <v>1524</v>
      </c>
      <c r="I188" s="284" t="s">
        <v>1520</v>
      </c>
      <c r="J188" s="284"/>
      <c r="K188" s="332"/>
    </row>
    <row r="189" s="1" customFormat="1" ht="15" customHeight="1">
      <c r="B189" s="309"/>
      <c r="C189" s="345" t="s">
        <v>1525</v>
      </c>
      <c r="D189" s="284"/>
      <c r="E189" s="284"/>
      <c r="F189" s="307" t="s">
        <v>1445</v>
      </c>
      <c r="G189" s="284"/>
      <c r="H189" s="284" t="s">
        <v>1526</v>
      </c>
      <c r="I189" s="284" t="s">
        <v>1527</v>
      </c>
      <c r="J189" s="346" t="s">
        <v>1528</v>
      </c>
      <c r="K189" s="332"/>
    </row>
    <row r="190" s="17" customFormat="1" ht="15" customHeight="1">
      <c r="B190" s="347"/>
      <c r="C190" s="348" t="s">
        <v>1529</v>
      </c>
      <c r="D190" s="349"/>
      <c r="E190" s="349"/>
      <c r="F190" s="350" t="s">
        <v>1445</v>
      </c>
      <c r="G190" s="349"/>
      <c r="H190" s="349" t="s">
        <v>1530</v>
      </c>
      <c r="I190" s="349" t="s">
        <v>1527</v>
      </c>
      <c r="J190" s="351" t="s">
        <v>1528</v>
      </c>
      <c r="K190" s="352"/>
    </row>
    <row r="191" s="1" customFormat="1" ht="15" customHeight="1">
      <c r="B191" s="309"/>
      <c r="C191" s="345" t="s">
        <v>41</v>
      </c>
      <c r="D191" s="284"/>
      <c r="E191" s="284"/>
      <c r="F191" s="307" t="s">
        <v>1439</v>
      </c>
      <c r="G191" s="284"/>
      <c r="H191" s="281" t="s">
        <v>1531</v>
      </c>
      <c r="I191" s="284" t="s">
        <v>1532</v>
      </c>
      <c r="J191" s="284"/>
      <c r="K191" s="332"/>
    </row>
    <row r="192" s="1" customFormat="1" ht="15" customHeight="1">
      <c r="B192" s="309"/>
      <c r="C192" s="345" t="s">
        <v>1533</v>
      </c>
      <c r="D192" s="284"/>
      <c r="E192" s="284"/>
      <c r="F192" s="307" t="s">
        <v>1439</v>
      </c>
      <c r="G192" s="284"/>
      <c r="H192" s="284" t="s">
        <v>1534</v>
      </c>
      <c r="I192" s="284" t="s">
        <v>1474</v>
      </c>
      <c r="J192" s="284"/>
      <c r="K192" s="332"/>
    </row>
    <row r="193" s="1" customFormat="1" ht="15" customHeight="1">
      <c r="B193" s="309"/>
      <c r="C193" s="345" t="s">
        <v>1535</v>
      </c>
      <c r="D193" s="284"/>
      <c r="E193" s="284"/>
      <c r="F193" s="307" t="s">
        <v>1439</v>
      </c>
      <c r="G193" s="284"/>
      <c r="H193" s="284" t="s">
        <v>1536</v>
      </c>
      <c r="I193" s="284" t="s">
        <v>1474</v>
      </c>
      <c r="J193" s="284"/>
      <c r="K193" s="332"/>
    </row>
    <row r="194" s="1" customFormat="1" ht="15" customHeight="1">
      <c r="B194" s="309"/>
      <c r="C194" s="345" t="s">
        <v>1537</v>
      </c>
      <c r="D194" s="284"/>
      <c r="E194" s="284"/>
      <c r="F194" s="307" t="s">
        <v>1445</v>
      </c>
      <c r="G194" s="284"/>
      <c r="H194" s="284" t="s">
        <v>1538</v>
      </c>
      <c r="I194" s="284" t="s">
        <v>1474</v>
      </c>
      <c r="J194" s="284"/>
      <c r="K194" s="332"/>
    </row>
    <row r="195" s="1" customFormat="1" ht="15" customHeight="1">
      <c r="B195" s="338"/>
      <c r="C195" s="353"/>
      <c r="D195" s="318"/>
      <c r="E195" s="318"/>
      <c r="F195" s="318"/>
      <c r="G195" s="318"/>
      <c r="H195" s="318"/>
      <c r="I195" s="318"/>
      <c r="J195" s="318"/>
      <c r="K195" s="339"/>
    </row>
    <row r="196" s="1" customFormat="1" ht="18.75" customHeight="1">
      <c r="B196" s="320"/>
      <c r="C196" s="330"/>
      <c r="D196" s="330"/>
      <c r="E196" s="330"/>
      <c r="F196" s="340"/>
      <c r="G196" s="330"/>
      <c r="H196" s="330"/>
      <c r="I196" s="330"/>
      <c r="J196" s="330"/>
      <c r="K196" s="320"/>
    </row>
    <row r="197" s="1" customFormat="1" ht="18.75" customHeight="1">
      <c r="B197" s="320"/>
      <c r="C197" s="330"/>
      <c r="D197" s="330"/>
      <c r="E197" s="330"/>
      <c r="F197" s="340"/>
      <c r="G197" s="330"/>
      <c r="H197" s="330"/>
      <c r="I197" s="330"/>
      <c r="J197" s="330"/>
      <c r="K197" s="320"/>
    </row>
    <row r="198" s="1" customFormat="1" ht="18.75" customHeight="1">
      <c r="B198" s="292"/>
      <c r="C198" s="292"/>
      <c r="D198" s="292"/>
      <c r="E198" s="292"/>
      <c r="F198" s="292"/>
      <c r="G198" s="292"/>
      <c r="H198" s="292"/>
      <c r="I198" s="292"/>
      <c r="J198" s="292"/>
      <c r="K198" s="292"/>
    </row>
    <row r="199" s="1" customFormat="1" ht="13.5">
      <c r="B199" s="271"/>
      <c r="C199" s="272"/>
      <c r="D199" s="272"/>
      <c r="E199" s="272"/>
      <c r="F199" s="272"/>
      <c r="G199" s="272"/>
      <c r="H199" s="272"/>
      <c r="I199" s="272"/>
      <c r="J199" s="272"/>
      <c r="K199" s="273"/>
    </row>
    <row r="200" s="1" customFormat="1" ht="21">
      <c r="B200" s="274"/>
      <c r="C200" s="275" t="s">
        <v>1539</v>
      </c>
      <c r="D200" s="275"/>
      <c r="E200" s="275"/>
      <c r="F200" s="275"/>
      <c r="G200" s="275"/>
      <c r="H200" s="275"/>
      <c r="I200" s="275"/>
      <c r="J200" s="275"/>
      <c r="K200" s="276"/>
    </row>
    <row r="201" s="1" customFormat="1" ht="25.5" customHeight="1">
      <c r="B201" s="274"/>
      <c r="C201" s="354" t="s">
        <v>1540</v>
      </c>
      <c r="D201" s="354"/>
      <c r="E201" s="354"/>
      <c r="F201" s="354" t="s">
        <v>1541</v>
      </c>
      <c r="G201" s="355"/>
      <c r="H201" s="354" t="s">
        <v>1542</v>
      </c>
      <c r="I201" s="354"/>
      <c r="J201" s="354"/>
      <c r="K201" s="276"/>
    </row>
    <row r="202" s="1" customFormat="1" ht="5.25" customHeight="1">
      <c r="B202" s="309"/>
      <c r="C202" s="304"/>
      <c r="D202" s="304"/>
      <c r="E202" s="304"/>
      <c r="F202" s="304"/>
      <c r="G202" s="330"/>
      <c r="H202" s="304"/>
      <c r="I202" s="304"/>
      <c r="J202" s="304"/>
      <c r="K202" s="332"/>
    </row>
    <row r="203" s="1" customFormat="1" ht="15" customHeight="1">
      <c r="B203" s="309"/>
      <c r="C203" s="284" t="s">
        <v>1532</v>
      </c>
      <c r="D203" s="284"/>
      <c r="E203" s="284"/>
      <c r="F203" s="307" t="s">
        <v>42</v>
      </c>
      <c r="G203" s="284"/>
      <c r="H203" s="284" t="s">
        <v>1543</v>
      </c>
      <c r="I203" s="284"/>
      <c r="J203" s="284"/>
      <c r="K203" s="332"/>
    </row>
    <row r="204" s="1" customFormat="1" ht="15" customHeight="1">
      <c r="B204" s="309"/>
      <c r="C204" s="284"/>
      <c r="D204" s="284"/>
      <c r="E204" s="284"/>
      <c r="F204" s="307" t="s">
        <v>43</v>
      </c>
      <c r="G204" s="284"/>
      <c r="H204" s="284" t="s">
        <v>1544</v>
      </c>
      <c r="I204" s="284"/>
      <c r="J204" s="284"/>
      <c r="K204" s="332"/>
    </row>
    <row r="205" s="1" customFormat="1" ht="15" customHeight="1">
      <c r="B205" s="309"/>
      <c r="C205" s="284"/>
      <c r="D205" s="284"/>
      <c r="E205" s="284"/>
      <c r="F205" s="307" t="s">
        <v>46</v>
      </c>
      <c r="G205" s="284"/>
      <c r="H205" s="284" t="s">
        <v>1545</v>
      </c>
      <c r="I205" s="284"/>
      <c r="J205" s="284"/>
      <c r="K205" s="332"/>
    </row>
    <row r="206" s="1" customFormat="1" ht="15" customHeight="1">
      <c r="B206" s="309"/>
      <c r="C206" s="284"/>
      <c r="D206" s="284"/>
      <c r="E206" s="284"/>
      <c r="F206" s="307" t="s">
        <v>44</v>
      </c>
      <c r="G206" s="284"/>
      <c r="H206" s="284" t="s">
        <v>1546</v>
      </c>
      <c r="I206" s="284"/>
      <c r="J206" s="284"/>
      <c r="K206" s="332"/>
    </row>
    <row r="207" s="1" customFormat="1" ht="15" customHeight="1">
      <c r="B207" s="309"/>
      <c r="C207" s="284"/>
      <c r="D207" s="284"/>
      <c r="E207" s="284"/>
      <c r="F207" s="307" t="s">
        <v>45</v>
      </c>
      <c r="G207" s="284"/>
      <c r="H207" s="284" t="s">
        <v>1547</v>
      </c>
      <c r="I207" s="284"/>
      <c r="J207" s="284"/>
      <c r="K207" s="332"/>
    </row>
    <row r="208" s="1" customFormat="1" ht="15" customHeight="1">
      <c r="B208" s="309"/>
      <c r="C208" s="284"/>
      <c r="D208" s="284"/>
      <c r="E208" s="284"/>
      <c r="F208" s="307"/>
      <c r="G208" s="284"/>
      <c r="H208" s="284"/>
      <c r="I208" s="284"/>
      <c r="J208" s="284"/>
      <c r="K208" s="332"/>
    </row>
    <row r="209" s="1" customFormat="1" ht="15" customHeight="1">
      <c r="B209" s="309"/>
      <c r="C209" s="284" t="s">
        <v>1486</v>
      </c>
      <c r="D209" s="284"/>
      <c r="E209" s="284"/>
      <c r="F209" s="307" t="s">
        <v>75</v>
      </c>
      <c r="G209" s="284"/>
      <c r="H209" s="284" t="s">
        <v>1548</v>
      </c>
      <c r="I209" s="284"/>
      <c r="J209" s="284"/>
      <c r="K209" s="332"/>
    </row>
    <row r="210" s="1" customFormat="1" ht="15" customHeight="1">
      <c r="B210" s="309"/>
      <c r="C210" s="284"/>
      <c r="D210" s="284"/>
      <c r="E210" s="284"/>
      <c r="F210" s="307" t="s">
        <v>1381</v>
      </c>
      <c r="G210" s="284"/>
      <c r="H210" s="284" t="s">
        <v>1382</v>
      </c>
      <c r="I210" s="284"/>
      <c r="J210" s="284"/>
      <c r="K210" s="332"/>
    </row>
    <row r="211" s="1" customFormat="1" ht="15" customHeight="1">
      <c r="B211" s="309"/>
      <c r="C211" s="284"/>
      <c r="D211" s="284"/>
      <c r="E211" s="284"/>
      <c r="F211" s="307" t="s">
        <v>1379</v>
      </c>
      <c r="G211" s="284"/>
      <c r="H211" s="284" t="s">
        <v>1549</v>
      </c>
      <c r="I211" s="284"/>
      <c r="J211" s="284"/>
      <c r="K211" s="332"/>
    </row>
    <row r="212" s="1" customFormat="1" ht="15" customHeight="1">
      <c r="B212" s="356"/>
      <c r="C212" s="284"/>
      <c r="D212" s="284"/>
      <c r="E212" s="284"/>
      <c r="F212" s="307" t="s">
        <v>1383</v>
      </c>
      <c r="G212" s="345"/>
      <c r="H212" s="336" t="s">
        <v>1384</v>
      </c>
      <c r="I212" s="336"/>
      <c r="J212" s="336"/>
      <c r="K212" s="357"/>
    </row>
    <row r="213" s="1" customFormat="1" ht="15" customHeight="1">
      <c r="B213" s="356"/>
      <c r="C213" s="284"/>
      <c r="D213" s="284"/>
      <c r="E213" s="284"/>
      <c r="F213" s="307" t="s">
        <v>1385</v>
      </c>
      <c r="G213" s="345"/>
      <c r="H213" s="336" t="s">
        <v>1550</v>
      </c>
      <c r="I213" s="336"/>
      <c r="J213" s="336"/>
      <c r="K213" s="357"/>
    </row>
    <row r="214" s="1" customFormat="1" ht="15" customHeight="1">
      <c r="B214" s="356"/>
      <c r="C214" s="284"/>
      <c r="D214" s="284"/>
      <c r="E214" s="284"/>
      <c r="F214" s="307"/>
      <c r="G214" s="345"/>
      <c r="H214" s="336"/>
      <c r="I214" s="336"/>
      <c r="J214" s="336"/>
      <c r="K214" s="357"/>
    </row>
    <row r="215" s="1" customFormat="1" ht="15" customHeight="1">
      <c r="B215" s="356"/>
      <c r="C215" s="284" t="s">
        <v>1510</v>
      </c>
      <c r="D215" s="284"/>
      <c r="E215" s="284"/>
      <c r="F215" s="307">
        <v>1</v>
      </c>
      <c r="G215" s="345"/>
      <c r="H215" s="336" t="s">
        <v>1551</v>
      </c>
      <c r="I215" s="336"/>
      <c r="J215" s="336"/>
      <c r="K215" s="357"/>
    </row>
    <row r="216" s="1" customFormat="1" ht="15" customHeight="1">
      <c r="B216" s="356"/>
      <c r="C216" s="284"/>
      <c r="D216" s="284"/>
      <c r="E216" s="284"/>
      <c r="F216" s="307">
        <v>2</v>
      </c>
      <c r="G216" s="345"/>
      <c r="H216" s="336" t="s">
        <v>1552</v>
      </c>
      <c r="I216" s="336"/>
      <c r="J216" s="336"/>
      <c r="K216" s="357"/>
    </row>
    <row r="217" s="1" customFormat="1" ht="15" customHeight="1">
      <c r="B217" s="356"/>
      <c r="C217" s="284"/>
      <c r="D217" s="284"/>
      <c r="E217" s="284"/>
      <c r="F217" s="307">
        <v>3</v>
      </c>
      <c r="G217" s="345"/>
      <c r="H217" s="336" t="s">
        <v>1553</v>
      </c>
      <c r="I217" s="336"/>
      <c r="J217" s="336"/>
      <c r="K217" s="357"/>
    </row>
    <row r="218" s="1" customFormat="1" ht="15" customHeight="1">
      <c r="B218" s="356"/>
      <c r="C218" s="284"/>
      <c r="D218" s="284"/>
      <c r="E218" s="284"/>
      <c r="F218" s="307">
        <v>4</v>
      </c>
      <c r="G218" s="345"/>
      <c r="H218" s="336" t="s">
        <v>1554</v>
      </c>
      <c r="I218" s="336"/>
      <c r="J218" s="336"/>
      <c r="K218" s="357"/>
    </row>
    <row r="219" s="1" customFormat="1" ht="12.75" customHeight="1">
      <c r="B219" s="358"/>
      <c r="C219" s="359"/>
      <c r="D219" s="359"/>
      <c r="E219" s="359"/>
      <c r="F219" s="359"/>
      <c r="G219" s="359"/>
      <c r="H219" s="359"/>
      <c r="I219" s="359"/>
      <c r="J219" s="359"/>
      <c r="K219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DESKTOP-OJGETRB\dan dan</dc:creator>
  <cp:lastModifiedBy>DESKTOP-OJGETRB\dan dan</cp:lastModifiedBy>
  <dcterms:created xsi:type="dcterms:W3CDTF">2026-01-05T13:45:54Z</dcterms:created>
  <dcterms:modified xsi:type="dcterms:W3CDTF">2026-01-05T13:46:06Z</dcterms:modified>
</cp:coreProperties>
</file>