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6-02-16 - Plynárenská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'2026-02-16 - Plynárenská ...'!$C$122:$K$171</definedName>
    <definedName name="_xlnm.Print_Area" localSheetId="1">'2026-02-16 - Plynárenská ...'!$C$4:$J$76,'2026-02-16 - Plynárenská ...'!$C$82:$J$106,'2026-02-16 - Plynárenská ...'!$C$112:$J$171</definedName>
    <definedName name="_xlnm.Print_Titles" localSheetId="1">'2026-02-16 - Plynárenská ...'!$122:$122</definedName>
  </definedNames>
  <calcPr/>
</workbook>
</file>

<file path=xl/calcChain.xml><?xml version="1.0" encoding="utf-8"?>
<calcChain xmlns="http://schemas.openxmlformats.org/spreadsheetml/2006/main">
  <c i="2" l="1" r="T141"/>
  <c r="T137"/>
  <c r="J35"/>
  <c r="J34"/>
  <c i="1" r="AY95"/>
  <c i="2" r="J33"/>
  <c i="1" r="AX95"/>
  <c i="2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2"/>
  <c r="BH162"/>
  <c r="BG162"/>
  <c r="BF162"/>
  <c r="T162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F117"/>
  <c r="E115"/>
  <c r="F87"/>
  <c r="E85"/>
  <c r="J22"/>
  <c r="E22"/>
  <c r="J120"/>
  <c r="J21"/>
  <c r="J19"/>
  <c r="E19"/>
  <c r="J119"/>
  <c r="J18"/>
  <c r="J16"/>
  <c r="E16"/>
  <c r="F120"/>
  <c r="J15"/>
  <c r="J13"/>
  <c r="E13"/>
  <c r="F89"/>
  <c r="J12"/>
  <c r="J10"/>
  <c r="J117"/>
  <c i="1" r="L90"/>
  <c r="AM90"/>
  <c r="AM89"/>
  <c r="L89"/>
  <c r="AM87"/>
  <c r="L87"/>
  <c r="L85"/>
  <c r="L84"/>
  <c i="2" r="J169"/>
  <c r="J168"/>
  <c r="BK163"/>
  <c r="J162"/>
  <c r="J157"/>
  <c r="J148"/>
  <c r="BK142"/>
  <c r="J159"/>
  <c r="BK157"/>
  <c r="BK139"/>
  <c r="BK132"/>
  <c r="BK131"/>
  <c r="BK129"/>
  <c r="J128"/>
  <c r="BK126"/>
  <c r="J171"/>
  <c r="BK166"/>
  <c r="J163"/>
  <c r="BK160"/>
  <c r="J143"/>
  <c r="BK138"/>
  <c r="J136"/>
  <c r="BK171"/>
  <c r="BK169"/>
  <c r="BK151"/>
  <c r="J138"/>
  <c r="J131"/>
  <c r="J160"/>
  <c r="BK136"/>
  <c r="BK128"/>
  <c r="J126"/>
  <c i="1" r="AS94"/>
  <c i="2" r="BK156"/>
  <c r="BK148"/>
  <c r="BK147"/>
  <c r="J145"/>
  <c r="BK143"/>
  <c r="J142"/>
  <c r="J151"/>
  <c r="BK145"/>
  <c r="BK162"/>
  <c r="BK159"/>
  <c r="J139"/>
  <c r="BK168"/>
  <c r="J166"/>
  <c r="J132"/>
  <c r="J129"/>
  <c r="J156"/>
  <c r="J147"/>
  <c l="1" r="BK125"/>
  <c r="J125"/>
  <c r="J96"/>
  <c r="T125"/>
  <c r="R137"/>
  <c r="P141"/>
  <c r="BK155"/>
  <c r="J155"/>
  <c r="J100"/>
  <c r="P125"/>
  <c r="R125"/>
  <c r="BK137"/>
  <c r="J137"/>
  <c r="J97"/>
  <c r="P137"/>
  <c r="BK141"/>
  <c r="J141"/>
  <c r="J98"/>
  <c r="R141"/>
  <c r="P155"/>
  <c r="R155"/>
  <c r="T155"/>
  <c r="BK161"/>
  <c r="J161"/>
  <c r="J101"/>
  <c r="BK167"/>
  <c r="J167"/>
  <c r="J104"/>
  <c r="T161"/>
  <c r="P167"/>
  <c r="P164"/>
  <c r="R167"/>
  <c r="R164"/>
  <c r="T167"/>
  <c r="T164"/>
  <c r="BE126"/>
  <c r="F119"/>
  <c r="BE171"/>
  <c r="F90"/>
  <c r="J90"/>
  <c r="BE128"/>
  <c r="BE131"/>
  <c r="BE138"/>
  <c r="BE145"/>
  <c r="BE163"/>
  <c r="BE169"/>
  <c r="BK150"/>
  <c r="J150"/>
  <c r="J99"/>
  <c r="BE148"/>
  <c r="BE166"/>
  <c r="BE139"/>
  <c r="BE136"/>
  <c r="BE160"/>
  <c r="J89"/>
  <c r="BE129"/>
  <c r="J87"/>
  <c r="BE132"/>
  <c r="BE142"/>
  <c r="BE143"/>
  <c r="BE147"/>
  <c r="BE156"/>
  <c r="BE157"/>
  <c r="BE159"/>
  <c r="BK165"/>
  <c r="BK164"/>
  <c r="J164"/>
  <c r="J102"/>
  <c r="BE162"/>
  <c r="BE168"/>
  <c r="BE151"/>
  <c r="BK170"/>
  <c r="J170"/>
  <c r="J105"/>
  <c r="J32"/>
  <c i="1" r="AW95"/>
  <c i="2" r="F34"/>
  <c i="1" r="BC95"/>
  <c r="BC94"/>
  <c r="AY94"/>
  <c i="2" r="F32"/>
  <c i="1" r="BA95"/>
  <c r="BA94"/>
  <c r="AW94"/>
  <c r="AK30"/>
  <c i="2" r="F33"/>
  <c i="1" r="BB95"/>
  <c r="BB94"/>
  <c r="W31"/>
  <c i="2" r="F35"/>
  <c i="1" r="BD95"/>
  <c r="BD94"/>
  <c r="W33"/>
  <c i="2" l="1" r="T124"/>
  <c r="T123"/>
  <c r="P124"/>
  <c r="P123"/>
  <c i="1" r="AU95"/>
  <c i="2" r="R124"/>
  <c r="R123"/>
  <c r="BK124"/>
  <c r="J124"/>
  <c r="J95"/>
  <c r="J165"/>
  <c r="J103"/>
  <c i="1" r="W30"/>
  <c r="AX94"/>
  <c i="2" r="J31"/>
  <c i="1" r="AV95"/>
  <c r="AT95"/>
  <c r="AU94"/>
  <c r="W32"/>
  <c i="2" r="F31"/>
  <c i="1" r="AZ95"/>
  <c r="AZ94"/>
  <c r="AV94"/>
  <c r="AK29"/>
  <c i="2" l="1" r="BK123"/>
  <c r="J123"/>
  <c r="J28"/>
  <c i="1" r="AG95"/>
  <c r="AN95"/>
  <c r="AT94"/>
  <c r="W29"/>
  <c i="2" l="1" r="J37"/>
  <c r="J94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<sst xmlns="http://schemas.openxmlformats.org/spreadsheetml/2006/main">
  <si>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</si>
  <si>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</si>
  <si>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</si>
  <si>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</si>
  <si>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</si>
  <si>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{bac25e35-d9ee-4dc9-95fa-95f2987d408c}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</si>
  <si>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</si>
  <si>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</si>
  <si>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</si>
  <si>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</si>
  <si>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</si>
  <si>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</si>
  <si>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</si>
  <si>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</si>
  <si>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2026-02-16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</si>
  <si>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</si>
  <si>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</si>
  <si>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Plynárenská - náměstí (bez zeleně)</t>
  </si>
  <si>
    <t>KSO:</t>
  </si>
  <si>
    <t>CC-CZ:</t>
  </si>
  <si>
    <t>Místo:</t>
  </si>
  <si>
    <t xml:space="preserve"> </t>
  </si>
  <si>
    <t>Datum:</t>
  </si>
  <si>
    <t>16. 2. 2026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</si>
  <si>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</si>
  <si>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</si>
  <si>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</si>
  <si>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</si>
  <si>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</si>
  <si>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</si>
  <si>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</si>
  <si>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</si>
  <si>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</si>
  <si>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</si>
  <si>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</si>
  <si>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</si>
  <si>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</si>
  <si>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</si>
  <si>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</si>
  <si>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</si>
  <si>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</si>
  <si>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</si>
  <si>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</si>
  <si>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</si>
  <si>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</si>
  <si>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</si>
  <si>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</si>
  <si>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</si>
  <si>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</si>
  <si>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</si>
  <si>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</si>
  <si>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</si>
  <si>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</si>
  <si>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</si>
  <si>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</si>
  <si>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</si>
  <si>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</si>
  <si>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</si>
  <si>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</si>
  <si>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</si>
  <si>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</si>
  <si>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</si>
  <si>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</si>
  <si>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</si>
  <si>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</si>
  <si>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</si>
  <si>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</si>
  <si>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</si>
  <si>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</si>
  <si>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</si>
  <si>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</si>
  <si>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</si>
  <si>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</si>
  <si>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</si>
  <si>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</si>
  <si>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</si>
  <si>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</si>
  <si>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</si>
  <si>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</si>
  <si>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</si>
  <si>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</si>
  <si>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</si>
  <si>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</si>
  <si>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</si>
  <si>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</si>
  <si>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</si>
  <si>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</si>
  <si>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</si>
  <si>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</si>
  <si>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</si>
  <si>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</si>
  <si>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</si>
  <si>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</si>
  <si>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</si>
  <si>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</si>
  <si>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</si>
  <si>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</si>
  <si>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</si>
  <si>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</si>
  <si>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</si>
  <si>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</si>
  <si>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</si>
  <si>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</si>
  <si>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</si>
  <si>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</si>
  <si>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</si>
  <si>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</si>
  <si>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</si>
  <si>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</si>
  <si>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</si>
  <si>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</si>
  <si>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</si>
  <si>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</si>
  <si>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</si>
  <si>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</si>
  <si>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</si>
  <si>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122351104</t>
  </si>
  <si>
    <t>Odkopávky a prokopávky nezapažené v hornině třídy těžitelnosti II skupiny 4 objem do 500 m3 strojně</t>
  </si>
  <si>
    <t>m3</t>
  </si>
  <si>
    <t>4</t>
  </si>
  <si>
    <t>1724387268</t>
  </si>
  <si>
    <t>VV</t>
  </si>
  <si>
    <t>1305*0,17</t>
  </si>
  <si>
    <t>162751137</t>
  </si>
  <si>
    <t>Vodorovné přemístění přes 9 000 do 10000 m výkopku/sypaniny z horniny třídy těžitelnosti II skupiny 4 a 5</t>
  </si>
  <si>
    <t>1765756829</t>
  </si>
  <si>
    <t>3</t>
  </si>
  <si>
    <t>171201231</t>
  </si>
  <si>
    <t>Poplatek za uložení zeminy a kamení na recyklační skládce (skládkovné) kód odpadu 17 05 04</t>
  </si>
  <si>
    <t>t</t>
  </si>
  <si>
    <t>1209229408</t>
  </si>
  <si>
    <t>221,85*1,6</t>
  </si>
  <si>
    <t>171251201</t>
  </si>
  <si>
    <t>Uložení sypaniny na skládky nebo meziskládky</t>
  </si>
  <si>
    <t>1868879190</t>
  </si>
  <si>
    <t>5</t>
  </si>
  <si>
    <t>174151101</t>
  </si>
  <si>
    <t>Zásyp jam, šachet rýh nebo kolem objektů sypaninou se zhutněním</t>
  </si>
  <si>
    <t>-1152733310</t>
  </si>
  <si>
    <t>Lože</t>
  </si>
  <si>
    <t>1305*0,2</t>
  </si>
  <si>
    <t>Součet</t>
  </si>
  <si>
    <t>6</t>
  </si>
  <si>
    <t>M</t>
  </si>
  <si>
    <t>58343930</t>
  </si>
  <si>
    <t>kamenivo drcené hrubé frakce 16/32</t>
  </si>
  <si>
    <t>8</t>
  </si>
  <si>
    <t>-799115237</t>
  </si>
  <si>
    <t>Komunikace pozemní</t>
  </si>
  <si>
    <t>7</t>
  </si>
  <si>
    <t>596211220</t>
  </si>
  <si>
    <t>Kladení zámkové dlažby komunikací pro pěší ručně tl 80 mm skupiny B pl do 50 m2</t>
  </si>
  <si>
    <t>m2</t>
  </si>
  <si>
    <t>1790797887</t>
  </si>
  <si>
    <t>59245030</t>
  </si>
  <si>
    <t>dlažba skladebná betonová 200x200mm tl 80mm přírodní</t>
  </si>
  <si>
    <t>-1243490301</t>
  </si>
  <si>
    <t>165*1,03 'Přepočtené koeficientem množství</t>
  </si>
  <si>
    <t>Úpravy povrchů, podlahy a osazování výplní</t>
  </si>
  <si>
    <t>9</t>
  </si>
  <si>
    <t>636311133</t>
  </si>
  <si>
    <t>Kladení dlažby z betonových dlaždic 600x600 mm na sucho na terče do výšky přes 70 do 100 mm</t>
  </si>
  <si>
    <t>-619013611</t>
  </si>
  <si>
    <t>10</t>
  </si>
  <si>
    <t>59246018</t>
  </si>
  <si>
    <t>dlažba velkoformátová betonová plochy do 0,5m2 tl 80mm tryskaný povrch</t>
  </si>
  <si>
    <t>-447027769</t>
  </si>
  <si>
    <t>1139,5*1,02 'Přepočtené koeficientem množství</t>
  </si>
  <si>
    <t>11</t>
  </si>
  <si>
    <t>637121111</t>
  </si>
  <si>
    <t>Okapový chodník z kačírku tl 100 mm s udusáním</t>
  </si>
  <si>
    <t>-634044313</t>
  </si>
  <si>
    <t>156*0,3</t>
  </si>
  <si>
    <t>6r01</t>
  </si>
  <si>
    <t>Montáž obrubníku ocelového</t>
  </si>
  <si>
    <t>m</t>
  </si>
  <si>
    <t>-612503660</t>
  </si>
  <si>
    <t>13</t>
  </si>
  <si>
    <t>6r01m</t>
  </si>
  <si>
    <t>Obrubník kovový</t>
  </si>
  <si>
    <t>1549398067</t>
  </si>
  <si>
    <t>312*1,05 'Přepočtené koeficientem množství</t>
  </si>
  <si>
    <t>Ostatní konstrukce a práce, bourání</t>
  </si>
  <si>
    <t>14</t>
  </si>
  <si>
    <t>965042241</t>
  </si>
  <si>
    <t>Bourání podkladů pod dlažby nebo mazanin betonových nebo z litého asfaltu tl přes 100 mm pl přes 4 m2</t>
  </si>
  <si>
    <t>830071426</t>
  </si>
  <si>
    <t>(1305-2,5*4*8)*0,03</t>
  </si>
  <si>
    <t>(1305-2,5*4*8)*0,1</t>
  </si>
  <si>
    <t>997</t>
  </si>
  <si>
    <t>Doprava suti a vybouraných hmot</t>
  </si>
  <si>
    <t>15</t>
  </si>
  <si>
    <t>997013501</t>
  </si>
  <si>
    <t>Odvoz suti a vybouraných hmot na skládku nebo meziskládku do 1 km se složením</t>
  </si>
  <si>
    <t>599372532</t>
  </si>
  <si>
    <t>16</t>
  </si>
  <si>
    <t>997013509</t>
  </si>
  <si>
    <t>Příplatek k odvozu suti a vybouraných hmot na skládku ZKD 1 km přes 1 km</t>
  </si>
  <si>
    <t>-1598310264</t>
  </si>
  <si>
    <t>350,35*10 'Přepočtené koeficientem množství</t>
  </si>
  <si>
    <t>17</t>
  </si>
  <si>
    <t>997013862</t>
  </si>
  <si>
    <t>Poplatek za uložení stavebního odpadu na recyklační skládce (skládkovné) z armovaného betonu kód odpadu 17 01 01</t>
  </si>
  <si>
    <t>25207621</t>
  </si>
  <si>
    <t>18</t>
  </si>
  <si>
    <t>997013875</t>
  </si>
  <si>
    <t>Poplatek za uložení stavebního odpadu na recyklační skládce (skládkovné) asfaltového bez obsahu dehtu zatříděného do Katalogu odpadů pod kódem 17 03 02</t>
  </si>
  <si>
    <t>-1944015331</t>
  </si>
  <si>
    <t>998</t>
  </si>
  <si>
    <t>Přesun hmot</t>
  </si>
  <si>
    <t>19</t>
  </si>
  <si>
    <t>998225111</t>
  </si>
  <si>
    <t>Přesun hmot pro pozemní komunikace s krytem z kamene, monolitickým betonovým nebo živičným</t>
  </si>
  <si>
    <t>-164276545</t>
  </si>
  <si>
    <t>20</t>
  </si>
  <si>
    <t>998225192</t>
  </si>
  <si>
    <t>Příplatek k přesunu hmot pro pozemní komunikace s krytem z kamene, živičným, betonovým do 2000 m</t>
  </si>
  <si>
    <t>1790820051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</si>
  <si>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</si>
  <si>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</si>
  <si>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</si>
  <si>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</si>
  <si>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</si>
  <si>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</si>
  <si>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soubor</t>
  </si>
  <si>
    <t>1024</t>
  </si>
  <si>
    <t>-1206491936</t>
  </si>
  <si>
    <t>VRN3</t>
  </si>
  <si>
    <t>Zařízení staveniště</t>
  </si>
  <si>
    <t>22</t>
  </si>
  <si>
    <t>030001000</t>
  </si>
  <si>
    <t>450480188</t>
  </si>
  <si>
    <t>23</t>
  </si>
  <si>
    <t>034103000</t>
  </si>
  <si>
    <t>Oplocení staveniště</t>
  </si>
  <si>
    <t>581826037</t>
  </si>
  <si>
    <t>VRN7</t>
  </si>
  <si>
    <t>Provozní vlivy</t>
  </si>
  <si>
    <t>24</t>
  </si>
  <si>
    <t>070001000</t>
  </si>
  <si>
    <t>2095716259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</si>
</sst>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2026-02-16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Plynárenská - náměstí (bez zeleně)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16. 2. 2026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24.7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'2026-02-16 - Plynárenská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'2026-02-16 - Plynárenská ...'!P123</f>
        <v>0</v>
      </c>
      <c r="AV95" s="127">
        <f>'2026-02-16 - Plynárenská ...'!J31</f>
        <v>0</v>
      </c>
      <c r="AW95" s="127">
        <f>'2026-02-16 - Plynárenská ...'!J32</f>
        <v>0</v>
      </c>
      <c r="AX95" s="127">
        <f>'2026-02-16 - Plynárenská ...'!J33</f>
        <v>0</v>
      </c>
      <c r="AY95" s="127">
        <f>'2026-02-16 - Plynárenská ...'!J34</f>
        <v>0</v>
      </c>
      <c r="AZ95" s="127">
        <f>'2026-02-16 - Plynárenská ...'!F31</f>
        <v>0</v>
      </c>
      <c r="BA95" s="127">
        <f>'2026-02-16 - Plynárenská ...'!F32</f>
        <v>0</v>
      </c>
      <c r="BB95" s="127">
        <f>'2026-02-16 - Plynárenská ...'!F33</f>
        <v>0</v>
      </c>
      <c r="BC95" s="127">
        <f>'2026-02-16 - Plynárenská ...'!F34</f>
        <v>0</v>
      </c>
      <c r="BD95" s="129">
        <f>'2026-02-16 - Plynárenská 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IbdCoS6AZFjuBe0utc5v4BPMeG4FSPqzx5zZ0N3p7bN5nJfkfaprBUfR+SF6JO18a54yA19mBs/+h3neu8+WVA==" hashValue="CPU2dEjZLfoZmr3ZnyFl9rltS4dDhXFjwxwMBMfV8FlmAPxcOOweCSEuOWRumbuAgZIp7HXExXE5N6kYBN5iz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6-02-16 - Plynárenská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16. 2. 2026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ROUND(J123,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ROUND((SUM(BE123:BE171)),  2)</f>
        <v>0</v>
      </c>
      <c r="G31" s="38"/>
      <c r="H31" s="38"/>
      <c r="I31" s="149">
        <v>0.20999999999999999</v>
      </c>
      <c r="J31" s="148">
        <f>ROUND(((SUM(BE123:BE171))*I31),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ROUND((SUM(BF123:BF171)),  2)</f>
        <v>0</v>
      </c>
      <c r="G32" s="38"/>
      <c r="H32" s="38"/>
      <c r="I32" s="149">
        <v>0.12</v>
      </c>
      <c r="J32" s="148">
        <f>ROUND(((SUM(BF123:BF171))*I32),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ROUND((SUM(BG123:BG171)),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ROUND((SUM(BH123:BH171)),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ROUND((SUM(BI123:BI171)),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Plynárenská - náměstí (bez zeleně)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16. 2. 2026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J123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J124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J125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J137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J141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J150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92</v>
      </c>
      <c r="E100" s="181"/>
      <c r="F100" s="181"/>
      <c r="G100" s="181"/>
      <c r="H100" s="181"/>
      <c r="I100" s="181"/>
      <c r="J100" s="182">
        <f>J155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93</v>
      </c>
      <c r="E101" s="181"/>
      <c r="F101" s="181"/>
      <c r="G101" s="181"/>
      <c r="H101" s="181"/>
      <c r="I101" s="181"/>
      <c r="J101" s="182">
        <f>J161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2"/>
      <c r="C102" s="173"/>
      <c r="D102" s="174" t="s">
        <v>94</v>
      </c>
      <c r="E102" s="175"/>
      <c r="F102" s="175"/>
      <c r="G102" s="175"/>
      <c r="H102" s="175"/>
      <c r="I102" s="175"/>
      <c r="J102" s="176">
        <f>J164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8"/>
      <c r="C103" s="179"/>
      <c r="D103" s="180" t="s">
        <v>95</v>
      </c>
      <c r="E103" s="181"/>
      <c r="F103" s="181"/>
      <c r="G103" s="181"/>
      <c r="H103" s="181"/>
      <c r="I103" s="181"/>
      <c r="J103" s="182">
        <f>J165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96</v>
      </c>
      <c r="E104" s="181"/>
      <c r="F104" s="181"/>
      <c r="G104" s="181"/>
      <c r="H104" s="181"/>
      <c r="I104" s="181"/>
      <c r="J104" s="182">
        <f>J167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97</v>
      </c>
      <c r="E105" s="181"/>
      <c r="F105" s="181"/>
      <c r="G105" s="181"/>
      <c r="H105" s="181"/>
      <c r="I105" s="181"/>
      <c r="J105" s="182">
        <f>J170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98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E7</f>
        <v>Plynárenská - náměstí (bez zeleně)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F10</f>
        <v xml:space="preserve"> </v>
      </c>
      <c r="G117" s="40"/>
      <c r="H117" s="40"/>
      <c r="I117" s="32" t="s">
        <v>22</v>
      </c>
      <c r="J117" s="79" t="str">
        <f>IF(J10="","",J10)</f>
        <v>16. 2. 2026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E13</f>
        <v xml:space="preserve"> </v>
      </c>
      <c r="G119" s="40"/>
      <c r="H119" s="40"/>
      <c r="I119" s="32" t="s">
        <v>29</v>
      </c>
      <c r="J119" s="36" t="str">
        <f>E19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IF(E16="","",E16)</f>
        <v>Vyplň údaj</v>
      </c>
      <c r="G120" s="40"/>
      <c r="H120" s="40"/>
      <c r="I120" s="32" t="s">
        <v>31</v>
      </c>
      <c r="J120" s="36" t="str">
        <f>E22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84"/>
      <c r="B122" s="185"/>
      <c r="C122" s="186" t="s">
        <v>99</v>
      </c>
      <c r="D122" s="187" t="s">
        <v>58</v>
      </c>
      <c r="E122" s="187" t="s">
        <v>54</v>
      </c>
      <c r="F122" s="187" t="s">
        <v>55</v>
      </c>
      <c r="G122" s="187" t="s">
        <v>100</v>
      </c>
      <c r="H122" s="187" t="s">
        <v>101</v>
      </c>
      <c r="I122" s="187" t="s">
        <v>102</v>
      </c>
      <c r="J122" s="188" t="s">
        <v>84</v>
      </c>
      <c r="K122" s="189" t="s">
        <v>103</v>
      </c>
      <c r="L122" s="190"/>
      <c r="M122" s="100" t="s">
        <v>1</v>
      </c>
      <c r="N122" s="101" t="s">
        <v>37</v>
      </c>
      <c r="O122" s="101" t="s">
        <v>104</v>
      </c>
      <c r="P122" s="101" t="s">
        <v>105</v>
      </c>
      <c r="Q122" s="101" t="s">
        <v>106</v>
      </c>
      <c r="R122" s="101" t="s">
        <v>107</v>
      </c>
      <c r="S122" s="101" t="s">
        <v>108</v>
      </c>
      <c r="T122" s="102" t="s">
        <v>109</v>
      </c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</row>
    <row r="123" s="2" customFormat="1" ht="22.8" customHeight="1">
      <c r="A123" s="38"/>
      <c r="B123" s="39"/>
      <c r="C123" s="107" t="s">
        <v>110</v>
      </c>
      <c r="D123" s="40"/>
      <c r="E123" s="40"/>
      <c r="F123" s="40"/>
      <c r="G123" s="40"/>
      <c r="H123" s="40"/>
      <c r="I123" s="40"/>
      <c r="J123" s="191">
        <f>BK123</f>
        <v>0</v>
      </c>
      <c r="K123" s="40"/>
      <c r="L123" s="44"/>
      <c r="M123" s="103"/>
      <c r="N123" s="192"/>
      <c r="O123" s="104"/>
      <c r="P123" s="193">
        <f>P124+P164</f>
        <v>0</v>
      </c>
      <c r="Q123" s="104"/>
      <c r="R123" s="193">
        <f>R124+R164</f>
        <v>716.96476000000007</v>
      </c>
      <c r="S123" s="104"/>
      <c r="T123" s="194">
        <f>T124+T164</f>
        <v>350.35000000000002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86</v>
      </c>
      <c r="BK123" s="195">
        <f>BK124+BK164</f>
        <v>0</v>
      </c>
    </row>
    <row r="124" s="12" customFormat="1" ht="25.92" customHeight="1">
      <c r="A124" s="12"/>
      <c r="B124" s="196"/>
      <c r="C124" s="197"/>
      <c r="D124" s="198" t="s">
        <v>72</v>
      </c>
      <c r="E124" s="199" t="s">
        <v>111</v>
      </c>
      <c r="F124" s="199" t="s">
        <v>112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P125+P137+P141+P150+P155+P161</f>
        <v>0</v>
      </c>
      <c r="Q124" s="204"/>
      <c r="R124" s="205">
        <f>R125+R137+R141+R150+R155+R161</f>
        <v>716.96476000000007</v>
      </c>
      <c r="S124" s="204"/>
      <c r="T124" s="206">
        <f>T125+T137+T141+T150+T155+T161</f>
        <v>350.35000000000002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7" t="s">
        <v>78</v>
      </c>
      <c r="AT124" s="208" t="s">
        <v>72</v>
      </c>
      <c r="AU124" s="208" t="s">
        <v>73</v>
      </c>
      <c r="AY124" s="207" t="s">
        <v>113</v>
      </c>
      <c r="BK124" s="209">
        <f>BK125+BK137+BK141+BK150+BK155+BK161</f>
        <v>0</v>
      </c>
    </row>
    <row r="125" s="12" customFormat="1" ht="22.8" customHeight="1">
      <c r="A125" s="12"/>
      <c r="B125" s="196"/>
      <c r="C125" s="197"/>
      <c r="D125" s="198" t="s">
        <v>72</v>
      </c>
      <c r="E125" s="210" t="s">
        <v>78</v>
      </c>
      <c r="F125" s="210" t="s">
        <v>114</v>
      </c>
      <c r="G125" s="197"/>
      <c r="H125" s="197"/>
      <c r="I125" s="200"/>
      <c r="J125" s="211">
        <f>BK125</f>
        <v>0</v>
      </c>
      <c r="K125" s="197"/>
      <c r="L125" s="202"/>
      <c r="M125" s="203"/>
      <c r="N125" s="204"/>
      <c r="O125" s="204"/>
      <c r="P125" s="205">
        <f>SUM(P126:P136)</f>
        <v>0</v>
      </c>
      <c r="Q125" s="204"/>
      <c r="R125" s="205">
        <f>SUM(R126:R136)</f>
        <v>417.60000000000002</v>
      </c>
      <c r="S125" s="204"/>
      <c r="T125" s="206">
        <f>SUM(T126:T136)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78</v>
      </c>
      <c r="AT125" s="208" t="s">
        <v>72</v>
      </c>
      <c r="AU125" s="208" t="s">
        <v>78</v>
      </c>
      <c r="AY125" s="207" t="s">
        <v>113</v>
      </c>
      <c r="BK125" s="209">
        <f>SUM(BK126:BK136)</f>
        <v>0</v>
      </c>
    </row>
    <row r="126" s="2" customFormat="1" ht="33" customHeight="1">
      <c r="A126" s="38"/>
      <c r="B126" s="39"/>
      <c r="C126" s="212" t="s">
        <v>78</v>
      </c>
      <c r="D126" s="212" t="s">
        <v>115</v>
      </c>
      <c r="E126" s="213" t="s">
        <v>116</v>
      </c>
      <c r="F126" s="214" t="s">
        <v>117</v>
      </c>
      <c r="G126" s="215" t="s">
        <v>118</v>
      </c>
      <c r="H126" s="216">
        <v>221.84999999999999</v>
      </c>
      <c r="I126" s="217"/>
      <c r="J126" s="218">
        <f>ROUND(I126*H126,2)</f>
        <v>0</v>
      </c>
      <c r="K126" s="219"/>
      <c r="L126" s="44"/>
      <c r="M126" s="220" t="s">
        <v>1</v>
      </c>
      <c r="N126" s="221" t="s">
        <v>38</v>
      </c>
      <c r="O126" s="91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4" t="s">
        <v>119</v>
      </c>
      <c r="AT126" s="224" t="s">
        <v>115</v>
      </c>
      <c r="AU126" s="224" t="s">
        <v>80</v>
      </c>
      <c r="AY126" s="17" t="s">
        <v>113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7" t="s">
        <v>78</v>
      </c>
      <c r="BK126" s="225">
        <f>ROUND(I126*H126,2)</f>
        <v>0</v>
      </c>
      <c r="BL126" s="17" t="s">
        <v>119</v>
      </c>
      <c r="BM126" s="224" t="s">
        <v>120</v>
      </c>
    </row>
    <row r="127" s="13" customFormat="1">
      <c r="A127" s="13"/>
      <c r="B127" s="226"/>
      <c r="C127" s="227"/>
      <c r="D127" s="228" t="s">
        <v>121</v>
      </c>
      <c r="E127" s="229" t="s">
        <v>1</v>
      </c>
      <c r="F127" s="230" t="s">
        <v>122</v>
      </c>
      <c r="G127" s="227"/>
      <c r="H127" s="231">
        <v>221.84999999999999</v>
      </c>
      <c r="I127" s="232"/>
      <c r="J127" s="227"/>
      <c r="K127" s="227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121</v>
      </c>
      <c r="AU127" s="237" t="s">
        <v>80</v>
      </c>
      <c r="AV127" s="13" t="s">
        <v>80</v>
      </c>
      <c r="AW127" s="13" t="s">
        <v>30</v>
      </c>
      <c r="AX127" s="13" t="s">
        <v>78</v>
      </c>
      <c r="AY127" s="237" t="s">
        <v>113</v>
      </c>
    </row>
    <row r="128" s="2" customFormat="1" ht="37.8" customHeight="1">
      <c r="A128" s="38"/>
      <c r="B128" s="39"/>
      <c r="C128" s="212" t="s">
        <v>80</v>
      </c>
      <c r="D128" s="212" t="s">
        <v>115</v>
      </c>
      <c r="E128" s="213" t="s">
        <v>123</v>
      </c>
      <c r="F128" s="214" t="s">
        <v>124</v>
      </c>
      <c r="G128" s="215" t="s">
        <v>118</v>
      </c>
      <c r="H128" s="216">
        <v>221.84999999999999</v>
      </c>
      <c r="I128" s="217"/>
      <c r="J128" s="218">
        <f>ROUND(I128*H128,2)</f>
        <v>0</v>
      </c>
      <c r="K128" s="219"/>
      <c r="L128" s="44"/>
      <c r="M128" s="220" t="s">
        <v>1</v>
      </c>
      <c r="N128" s="221" t="s">
        <v>38</v>
      </c>
      <c r="O128" s="91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4" t="s">
        <v>119</v>
      </c>
      <c r="AT128" s="224" t="s">
        <v>115</v>
      </c>
      <c r="AU128" s="224" t="s">
        <v>80</v>
      </c>
      <c r="AY128" s="17" t="s">
        <v>113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7" t="s">
        <v>78</v>
      </c>
      <c r="BK128" s="225">
        <f>ROUND(I128*H128,2)</f>
        <v>0</v>
      </c>
      <c r="BL128" s="17" t="s">
        <v>119</v>
      </c>
      <c r="BM128" s="224" t="s">
        <v>125</v>
      </c>
    </row>
    <row r="129" s="2" customFormat="1" ht="33" customHeight="1">
      <c r="A129" s="38"/>
      <c r="B129" s="39"/>
      <c r="C129" s="212" t="s">
        <v>126</v>
      </c>
      <c r="D129" s="212" t="s">
        <v>115</v>
      </c>
      <c r="E129" s="213" t="s">
        <v>127</v>
      </c>
      <c r="F129" s="214" t="s">
        <v>128</v>
      </c>
      <c r="G129" s="215" t="s">
        <v>129</v>
      </c>
      <c r="H129" s="216">
        <v>354.95999999999998</v>
      </c>
      <c r="I129" s="217"/>
      <c r="J129" s="218">
        <f>ROUND(I129*H129,2)</f>
        <v>0</v>
      </c>
      <c r="K129" s="219"/>
      <c r="L129" s="44"/>
      <c r="M129" s="220" t="s">
        <v>1</v>
      </c>
      <c r="N129" s="221" t="s">
        <v>38</v>
      </c>
      <c r="O129" s="91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4" t="s">
        <v>119</v>
      </c>
      <c r="AT129" s="224" t="s">
        <v>115</v>
      </c>
      <c r="AU129" s="224" t="s">
        <v>80</v>
      </c>
      <c r="AY129" s="17" t="s">
        <v>113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7" t="s">
        <v>78</v>
      </c>
      <c r="BK129" s="225">
        <f>ROUND(I129*H129,2)</f>
        <v>0</v>
      </c>
      <c r="BL129" s="17" t="s">
        <v>119</v>
      </c>
      <c r="BM129" s="224" t="s">
        <v>130</v>
      </c>
    </row>
    <row r="130" s="13" customFormat="1">
      <c r="A130" s="13"/>
      <c r="B130" s="226"/>
      <c r="C130" s="227"/>
      <c r="D130" s="228" t="s">
        <v>121</v>
      </c>
      <c r="E130" s="229" t="s">
        <v>1</v>
      </c>
      <c r="F130" s="230" t="s">
        <v>131</v>
      </c>
      <c r="G130" s="227"/>
      <c r="H130" s="231">
        <v>354.95999999999998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121</v>
      </c>
      <c r="AU130" s="237" t="s">
        <v>80</v>
      </c>
      <c r="AV130" s="13" t="s">
        <v>80</v>
      </c>
      <c r="AW130" s="13" t="s">
        <v>30</v>
      </c>
      <c r="AX130" s="13" t="s">
        <v>78</v>
      </c>
      <c r="AY130" s="237" t="s">
        <v>113</v>
      </c>
    </row>
    <row r="131" s="2" customFormat="1" ht="16.5" customHeight="1">
      <c r="A131" s="38"/>
      <c r="B131" s="39"/>
      <c r="C131" s="212" t="s">
        <v>119</v>
      </c>
      <c r="D131" s="212" t="s">
        <v>115</v>
      </c>
      <c r="E131" s="213" t="s">
        <v>132</v>
      </c>
      <c r="F131" s="214" t="s">
        <v>133</v>
      </c>
      <c r="G131" s="215" t="s">
        <v>118</v>
      </c>
      <c r="H131" s="216">
        <v>221.84999999999999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38</v>
      </c>
      <c r="O131" s="91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119</v>
      </c>
      <c r="AT131" s="224" t="s">
        <v>115</v>
      </c>
      <c r="AU131" s="224" t="s">
        <v>80</v>
      </c>
      <c r="AY131" s="17" t="s">
        <v>113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78</v>
      </c>
      <c r="BK131" s="225">
        <f>ROUND(I131*H131,2)</f>
        <v>0</v>
      </c>
      <c r="BL131" s="17" t="s">
        <v>119</v>
      </c>
      <c r="BM131" s="224" t="s">
        <v>134</v>
      </c>
    </row>
    <row r="132" s="2" customFormat="1" ht="24.15" customHeight="1">
      <c r="A132" s="38"/>
      <c r="B132" s="39"/>
      <c r="C132" s="212" t="s">
        <v>135</v>
      </c>
      <c r="D132" s="212" t="s">
        <v>115</v>
      </c>
      <c r="E132" s="213" t="s">
        <v>136</v>
      </c>
      <c r="F132" s="214" t="s">
        <v>137</v>
      </c>
      <c r="G132" s="215" t="s">
        <v>118</v>
      </c>
      <c r="H132" s="216">
        <v>261</v>
      </c>
      <c r="I132" s="217"/>
      <c r="J132" s="218">
        <f>ROUND(I132*H132,2)</f>
        <v>0</v>
      </c>
      <c r="K132" s="219"/>
      <c r="L132" s="44"/>
      <c r="M132" s="220" t="s">
        <v>1</v>
      </c>
      <c r="N132" s="221" t="s">
        <v>38</v>
      </c>
      <c r="O132" s="91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4" t="s">
        <v>119</v>
      </c>
      <c r="AT132" s="224" t="s">
        <v>115</v>
      </c>
      <c r="AU132" s="224" t="s">
        <v>80</v>
      </c>
      <c r="AY132" s="17" t="s">
        <v>113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7" t="s">
        <v>78</v>
      </c>
      <c r="BK132" s="225">
        <f>ROUND(I132*H132,2)</f>
        <v>0</v>
      </c>
      <c r="BL132" s="17" t="s">
        <v>119</v>
      </c>
      <c r="BM132" s="224" t="s">
        <v>138</v>
      </c>
    </row>
    <row r="133" s="14" customFormat="1">
      <c r="A133" s="14"/>
      <c r="B133" s="238"/>
      <c r="C133" s="239"/>
      <c r="D133" s="228" t="s">
        <v>121</v>
      </c>
      <c r="E133" s="240" t="s">
        <v>1</v>
      </c>
      <c r="F133" s="241" t="s">
        <v>139</v>
      </c>
      <c r="G133" s="239"/>
      <c r="H133" s="240" t="s">
        <v>1</v>
      </c>
      <c r="I133" s="242"/>
      <c r="J133" s="239"/>
      <c r="K133" s="239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121</v>
      </c>
      <c r="AU133" s="247" t="s">
        <v>80</v>
      </c>
      <c r="AV133" s="14" t="s">
        <v>78</v>
      </c>
      <c r="AW133" s="14" t="s">
        <v>30</v>
      </c>
      <c r="AX133" s="14" t="s">
        <v>73</v>
      </c>
      <c r="AY133" s="247" t="s">
        <v>113</v>
      </c>
    </row>
    <row r="134" s="13" customFormat="1">
      <c r="A134" s="13"/>
      <c r="B134" s="226"/>
      <c r="C134" s="227"/>
      <c r="D134" s="228" t="s">
        <v>121</v>
      </c>
      <c r="E134" s="229" t="s">
        <v>1</v>
      </c>
      <c r="F134" s="230" t="s">
        <v>140</v>
      </c>
      <c r="G134" s="227"/>
      <c r="H134" s="231">
        <v>261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121</v>
      </c>
      <c r="AU134" s="237" t="s">
        <v>80</v>
      </c>
      <c r="AV134" s="13" t="s">
        <v>80</v>
      </c>
      <c r="AW134" s="13" t="s">
        <v>30</v>
      </c>
      <c r="AX134" s="13" t="s">
        <v>73</v>
      </c>
      <c r="AY134" s="237" t="s">
        <v>113</v>
      </c>
    </row>
    <row r="135" s="15" customFormat="1">
      <c r="A135" s="15"/>
      <c r="B135" s="248"/>
      <c r="C135" s="249"/>
      <c r="D135" s="228" t="s">
        <v>121</v>
      </c>
      <c r="E135" s="250" t="s">
        <v>1</v>
      </c>
      <c r="F135" s="251" t="s">
        <v>141</v>
      </c>
      <c r="G135" s="249"/>
      <c r="H135" s="252">
        <v>261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121</v>
      </c>
      <c r="AU135" s="258" t="s">
        <v>80</v>
      </c>
      <c r="AV135" s="15" t="s">
        <v>119</v>
      </c>
      <c r="AW135" s="15" t="s">
        <v>30</v>
      </c>
      <c r="AX135" s="15" t="s">
        <v>78</v>
      </c>
      <c r="AY135" s="258" t="s">
        <v>113</v>
      </c>
    </row>
    <row r="136" s="2" customFormat="1" ht="16.5" customHeight="1">
      <c r="A136" s="38"/>
      <c r="B136" s="39"/>
      <c r="C136" s="259" t="s">
        <v>142</v>
      </c>
      <c r="D136" s="259" t="s">
        <v>143</v>
      </c>
      <c r="E136" s="260" t="s">
        <v>144</v>
      </c>
      <c r="F136" s="261" t="s">
        <v>145</v>
      </c>
      <c r="G136" s="262" t="s">
        <v>129</v>
      </c>
      <c r="H136" s="263">
        <v>417.60000000000002</v>
      </c>
      <c r="I136" s="264"/>
      <c r="J136" s="265">
        <f>ROUND(I136*H136,2)</f>
        <v>0</v>
      </c>
      <c r="K136" s="266"/>
      <c r="L136" s="267"/>
      <c r="M136" s="268" t="s">
        <v>1</v>
      </c>
      <c r="N136" s="269" t="s">
        <v>38</v>
      </c>
      <c r="O136" s="91"/>
      <c r="P136" s="222">
        <f>O136*H136</f>
        <v>0</v>
      </c>
      <c r="Q136" s="222">
        <v>1</v>
      </c>
      <c r="R136" s="222">
        <f>Q136*H136</f>
        <v>417.60000000000002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146</v>
      </c>
      <c r="AT136" s="224" t="s">
        <v>143</v>
      </c>
      <c r="AU136" s="224" t="s">
        <v>80</v>
      </c>
      <c r="AY136" s="17" t="s">
        <v>113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78</v>
      </c>
      <c r="BK136" s="225">
        <f>ROUND(I136*H136,2)</f>
        <v>0</v>
      </c>
      <c r="BL136" s="17" t="s">
        <v>119</v>
      </c>
      <c r="BM136" s="224" t="s">
        <v>147</v>
      </c>
    </row>
    <row r="137" s="12" customFormat="1" ht="22.8" customHeight="1">
      <c r="A137" s="12"/>
      <c r="B137" s="196"/>
      <c r="C137" s="197"/>
      <c r="D137" s="198" t="s">
        <v>72</v>
      </c>
      <c r="E137" s="210" t="s">
        <v>135</v>
      </c>
      <c r="F137" s="210" t="s">
        <v>148</v>
      </c>
      <c r="G137" s="197"/>
      <c r="H137" s="197"/>
      <c r="I137" s="200"/>
      <c r="J137" s="211">
        <f>BK137</f>
        <v>0</v>
      </c>
      <c r="K137" s="197"/>
      <c r="L137" s="202"/>
      <c r="M137" s="203"/>
      <c r="N137" s="204"/>
      <c r="O137" s="204"/>
      <c r="P137" s="205">
        <f>SUM(P138:P140)</f>
        <v>0</v>
      </c>
      <c r="Q137" s="204"/>
      <c r="R137" s="205">
        <f>SUM(R138:R140)</f>
        <v>44.863500000000002</v>
      </c>
      <c r="S137" s="204"/>
      <c r="T137" s="206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78</v>
      </c>
      <c r="AT137" s="208" t="s">
        <v>72</v>
      </c>
      <c r="AU137" s="208" t="s">
        <v>78</v>
      </c>
      <c r="AY137" s="207" t="s">
        <v>113</v>
      </c>
      <c r="BK137" s="209">
        <f>SUM(BK138:BK140)</f>
        <v>0</v>
      </c>
    </row>
    <row r="138" s="2" customFormat="1" ht="24.15" customHeight="1">
      <c r="A138" s="38"/>
      <c r="B138" s="39"/>
      <c r="C138" s="212" t="s">
        <v>149</v>
      </c>
      <c r="D138" s="212" t="s">
        <v>115</v>
      </c>
      <c r="E138" s="213" t="s">
        <v>150</v>
      </c>
      <c r="F138" s="214" t="s">
        <v>151</v>
      </c>
      <c r="G138" s="215" t="s">
        <v>152</v>
      </c>
      <c r="H138" s="216">
        <v>165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38</v>
      </c>
      <c r="O138" s="91"/>
      <c r="P138" s="222">
        <f>O138*H138</f>
        <v>0</v>
      </c>
      <c r="Q138" s="222">
        <v>0.090620000000000006</v>
      </c>
      <c r="R138" s="222">
        <f>Q138*H138</f>
        <v>14.952300000000001</v>
      </c>
      <c r="S138" s="222">
        <v>0</v>
      </c>
      <c r="T138" s="22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119</v>
      </c>
      <c r="AT138" s="224" t="s">
        <v>115</v>
      </c>
      <c r="AU138" s="224" t="s">
        <v>80</v>
      </c>
      <c r="AY138" s="17" t="s">
        <v>113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78</v>
      </c>
      <c r="BK138" s="225">
        <f>ROUND(I138*H138,2)</f>
        <v>0</v>
      </c>
      <c r="BL138" s="17" t="s">
        <v>119</v>
      </c>
      <c r="BM138" s="224" t="s">
        <v>153</v>
      </c>
    </row>
    <row r="139" s="2" customFormat="1" ht="24.15" customHeight="1">
      <c r="A139" s="38"/>
      <c r="B139" s="39"/>
      <c r="C139" s="259" t="s">
        <v>146</v>
      </c>
      <c r="D139" s="259" t="s">
        <v>143</v>
      </c>
      <c r="E139" s="260" t="s">
        <v>154</v>
      </c>
      <c r="F139" s="261" t="s">
        <v>155</v>
      </c>
      <c r="G139" s="262" t="s">
        <v>152</v>
      </c>
      <c r="H139" s="263">
        <v>169.94999999999999</v>
      </c>
      <c r="I139" s="264"/>
      <c r="J139" s="265">
        <f>ROUND(I139*H139,2)</f>
        <v>0</v>
      </c>
      <c r="K139" s="266"/>
      <c r="L139" s="267"/>
      <c r="M139" s="268" t="s">
        <v>1</v>
      </c>
      <c r="N139" s="269" t="s">
        <v>38</v>
      </c>
      <c r="O139" s="91"/>
      <c r="P139" s="222">
        <f>O139*H139</f>
        <v>0</v>
      </c>
      <c r="Q139" s="222">
        <v>0.17599999999999999</v>
      </c>
      <c r="R139" s="222">
        <f>Q139*H139</f>
        <v>29.911199999999997</v>
      </c>
      <c r="S139" s="222">
        <v>0</v>
      </c>
      <c r="T139" s="22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4" t="s">
        <v>146</v>
      </c>
      <c r="AT139" s="224" t="s">
        <v>143</v>
      </c>
      <c r="AU139" s="224" t="s">
        <v>80</v>
      </c>
      <c r="AY139" s="17" t="s">
        <v>113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7" t="s">
        <v>78</v>
      </c>
      <c r="BK139" s="225">
        <f>ROUND(I139*H139,2)</f>
        <v>0</v>
      </c>
      <c r="BL139" s="17" t="s">
        <v>119</v>
      </c>
      <c r="BM139" s="224" t="s">
        <v>156</v>
      </c>
    </row>
    <row r="140" s="13" customFormat="1">
      <c r="A140" s="13"/>
      <c r="B140" s="226"/>
      <c r="C140" s="227"/>
      <c r="D140" s="228" t="s">
        <v>121</v>
      </c>
      <c r="E140" s="227"/>
      <c r="F140" s="230" t="s">
        <v>157</v>
      </c>
      <c r="G140" s="227"/>
      <c r="H140" s="231">
        <v>169.94999999999999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121</v>
      </c>
      <c r="AU140" s="237" t="s">
        <v>80</v>
      </c>
      <c r="AV140" s="13" t="s">
        <v>80</v>
      </c>
      <c r="AW140" s="13" t="s">
        <v>4</v>
      </c>
      <c r="AX140" s="13" t="s">
        <v>78</v>
      </c>
      <c r="AY140" s="237" t="s">
        <v>113</v>
      </c>
    </row>
    <row r="141" s="12" customFormat="1" ht="22.8" customHeight="1">
      <c r="A141" s="12"/>
      <c r="B141" s="196"/>
      <c r="C141" s="197"/>
      <c r="D141" s="198" t="s">
        <v>72</v>
      </c>
      <c r="E141" s="210" t="s">
        <v>142</v>
      </c>
      <c r="F141" s="210" t="s">
        <v>158</v>
      </c>
      <c r="G141" s="197"/>
      <c r="H141" s="197"/>
      <c r="I141" s="200"/>
      <c r="J141" s="211">
        <f>BK141</f>
        <v>0</v>
      </c>
      <c r="K141" s="197"/>
      <c r="L141" s="202"/>
      <c r="M141" s="203"/>
      <c r="N141" s="204"/>
      <c r="O141" s="204"/>
      <c r="P141" s="205">
        <f>SUM(P142:P149)</f>
        <v>0</v>
      </c>
      <c r="Q141" s="204"/>
      <c r="R141" s="205">
        <f>SUM(R142:R149)</f>
        <v>254.50126</v>
      </c>
      <c r="S141" s="204"/>
      <c r="T141" s="206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7" t="s">
        <v>78</v>
      </c>
      <c r="AT141" s="208" t="s">
        <v>72</v>
      </c>
      <c r="AU141" s="208" t="s">
        <v>78</v>
      </c>
      <c r="AY141" s="207" t="s">
        <v>113</v>
      </c>
      <c r="BK141" s="209">
        <f>SUM(BK142:BK149)</f>
        <v>0</v>
      </c>
    </row>
    <row r="142" s="2" customFormat="1" ht="33" customHeight="1">
      <c r="A142" s="38"/>
      <c r="B142" s="39"/>
      <c r="C142" s="212" t="s">
        <v>159</v>
      </c>
      <c r="D142" s="212" t="s">
        <v>115</v>
      </c>
      <c r="E142" s="213" t="s">
        <v>160</v>
      </c>
      <c r="F142" s="214" t="s">
        <v>161</v>
      </c>
      <c r="G142" s="215" t="s">
        <v>152</v>
      </c>
      <c r="H142" s="216">
        <v>1139.5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38</v>
      </c>
      <c r="O142" s="91"/>
      <c r="P142" s="222">
        <f>O142*H142</f>
        <v>0</v>
      </c>
      <c r="Q142" s="222">
        <v>0.0016000000000000001</v>
      </c>
      <c r="R142" s="222">
        <f>Q142*H142</f>
        <v>1.8232000000000002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119</v>
      </c>
      <c r="AT142" s="224" t="s">
        <v>115</v>
      </c>
      <c r="AU142" s="224" t="s">
        <v>80</v>
      </c>
      <c r="AY142" s="17" t="s">
        <v>113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78</v>
      </c>
      <c r="BK142" s="225">
        <f>ROUND(I142*H142,2)</f>
        <v>0</v>
      </c>
      <c r="BL142" s="17" t="s">
        <v>119</v>
      </c>
      <c r="BM142" s="224" t="s">
        <v>162</v>
      </c>
    </row>
    <row r="143" s="2" customFormat="1" ht="24.15" customHeight="1">
      <c r="A143" s="38"/>
      <c r="B143" s="39"/>
      <c r="C143" s="259" t="s">
        <v>163</v>
      </c>
      <c r="D143" s="259" t="s">
        <v>143</v>
      </c>
      <c r="E143" s="260" t="s">
        <v>164</v>
      </c>
      <c r="F143" s="261" t="s">
        <v>165</v>
      </c>
      <c r="G143" s="262" t="s">
        <v>152</v>
      </c>
      <c r="H143" s="263">
        <v>1162.29</v>
      </c>
      <c r="I143" s="264"/>
      <c r="J143" s="265">
        <f>ROUND(I143*H143,2)</f>
        <v>0</v>
      </c>
      <c r="K143" s="266"/>
      <c r="L143" s="267"/>
      <c r="M143" s="268" t="s">
        <v>1</v>
      </c>
      <c r="N143" s="269" t="s">
        <v>38</v>
      </c>
      <c r="O143" s="91"/>
      <c r="P143" s="222">
        <f>O143*H143</f>
        <v>0</v>
      </c>
      <c r="Q143" s="222">
        <v>0.20999999999999999</v>
      </c>
      <c r="R143" s="222">
        <f>Q143*H143</f>
        <v>244.08089999999999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146</v>
      </c>
      <c r="AT143" s="224" t="s">
        <v>143</v>
      </c>
      <c r="AU143" s="224" t="s">
        <v>80</v>
      </c>
      <c r="AY143" s="17" t="s">
        <v>113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78</v>
      </c>
      <c r="BK143" s="225">
        <f>ROUND(I143*H143,2)</f>
        <v>0</v>
      </c>
      <c r="BL143" s="17" t="s">
        <v>119</v>
      </c>
      <c r="BM143" s="224" t="s">
        <v>166</v>
      </c>
    </row>
    <row r="144" s="13" customFormat="1">
      <c r="A144" s="13"/>
      <c r="B144" s="226"/>
      <c r="C144" s="227"/>
      <c r="D144" s="228" t="s">
        <v>121</v>
      </c>
      <c r="E144" s="227"/>
      <c r="F144" s="230" t="s">
        <v>167</v>
      </c>
      <c r="G144" s="227"/>
      <c r="H144" s="231">
        <v>1162.29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121</v>
      </c>
      <c r="AU144" s="237" t="s">
        <v>80</v>
      </c>
      <c r="AV144" s="13" t="s">
        <v>80</v>
      </c>
      <c r="AW144" s="13" t="s">
        <v>4</v>
      </c>
      <c r="AX144" s="13" t="s">
        <v>78</v>
      </c>
      <c r="AY144" s="237" t="s">
        <v>113</v>
      </c>
    </row>
    <row r="145" s="2" customFormat="1" ht="21.75" customHeight="1">
      <c r="A145" s="38"/>
      <c r="B145" s="39"/>
      <c r="C145" s="212" t="s">
        <v>168</v>
      </c>
      <c r="D145" s="212" t="s">
        <v>115</v>
      </c>
      <c r="E145" s="213" t="s">
        <v>169</v>
      </c>
      <c r="F145" s="214" t="s">
        <v>170</v>
      </c>
      <c r="G145" s="215" t="s">
        <v>152</v>
      </c>
      <c r="H145" s="216">
        <v>46.799999999999997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38</v>
      </c>
      <c r="O145" s="91"/>
      <c r="P145" s="222">
        <f>O145*H145</f>
        <v>0</v>
      </c>
      <c r="Q145" s="222">
        <v>0.1837</v>
      </c>
      <c r="R145" s="222">
        <f>Q145*H145</f>
        <v>8.5971599999999988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119</v>
      </c>
      <c r="AT145" s="224" t="s">
        <v>115</v>
      </c>
      <c r="AU145" s="224" t="s">
        <v>80</v>
      </c>
      <c r="AY145" s="17" t="s">
        <v>113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78</v>
      </c>
      <c r="BK145" s="225">
        <f>ROUND(I145*H145,2)</f>
        <v>0</v>
      </c>
      <c r="BL145" s="17" t="s">
        <v>119</v>
      </c>
      <c r="BM145" s="224" t="s">
        <v>171</v>
      </c>
    </row>
    <row r="146" s="13" customFormat="1">
      <c r="A146" s="13"/>
      <c r="B146" s="226"/>
      <c r="C146" s="227"/>
      <c r="D146" s="228" t="s">
        <v>121</v>
      </c>
      <c r="E146" s="229" t="s">
        <v>1</v>
      </c>
      <c r="F146" s="230" t="s">
        <v>172</v>
      </c>
      <c r="G146" s="227"/>
      <c r="H146" s="231">
        <v>46.799999999999997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121</v>
      </c>
      <c r="AU146" s="237" t="s">
        <v>80</v>
      </c>
      <c r="AV146" s="13" t="s">
        <v>80</v>
      </c>
      <c r="AW146" s="13" t="s">
        <v>30</v>
      </c>
      <c r="AX146" s="13" t="s">
        <v>78</v>
      </c>
      <c r="AY146" s="237" t="s">
        <v>113</v>
      </c>
    </row>
    <row r="147" s="2" customFormat="1" ht="16.5" customHeight="1">
      <c r="A147" s="38"/>
      <c r="B147" s="39"/>
      <c r="C147" s="212" t="s">
        <v>8</v>
      </c>
      <c r="D147" s="212" t="s">
        <v>115</v>
      </c>
      <c r="E147" s="213" t="s">
        <v>173</v>
      </c>
      <c r="F147" s="214" t="s">
        <v>174</v>
      </c>
      <c r="G147" s="215" t="s">
        <v>175</v>
      </c>
      <c r="H147" s="216">
        <v>312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38</v>
      </c>
      <c r="O147" s="91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119</v>
      </c>
      <c r="AT147" s="224" t="s">
        <v>115</v>
      </c>
      <c r="AU147" s="224" t="s">
        <v>80</v>
      </c>
      <c r="AY147" s="17" t="s">
        <v>113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78</v>
      </c>
      <c r="BK147" s="225">
        <f>ROUND(I147*H147,2)</f>
        <v>0</v>
      </c>
      <c r="BL147" s="17" t="s">
        <v>119</v>
      </c>
      <c r="BM147" s="224" t="s">
        <v>176</v>
      </c>
    </row>
    <row r="148" s="2" customFormat="1" ht="16.5" customHeight="1">
      <c r="A148" s="38"/>
      <c r="B148" s="39"/>
      <c r="C148" s="259" t="s">
        <v>177</v>
      </c>
      <c r="D148" s="259" t="s">
        <v>143</v>
      </c>
      <c r="E148" s="260" t="s">
        <v>178</v>
      </c>
      <c r="F148" s="261" t="s">
        <v>179</v>
      </c>
      <c r="G148" s="262" t="s">
        <v>175</v>
      </c>
      <c r="H148" s="263">
        <v>327.60000000000002</v>
      </c>
      <c r="I148" s="264"/>
      <c r="J148" s="265">
        <f>ROUND(I148*H148,2)</f>
        <v>0</v>
      </c>
      <c r="K148" s="266"/>
      <c r="L148" s="267"/>
      <c r="M148" s="268" t="s">
        <v>1</v>
      </c>
      <c r="N148" s="269" t="s">
        <v>38</v>
      </c>
      <c r="O148" s="91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4" t="s">
        <v>146</v>
      </c>
      <c r="AT148" s="224" t="s">
        <v>143</v>
      </c>
      <c r="AU148" s="224" t="s">
        <v>80</v>
      </c>
      <c r="AY148" s="17" t="s">
        <v>113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7" t="s">
        <v>78</v>
      </c>
      <c r="BK148" s="225">
        <f>ROUND(I148*H148,2)</f>
        <v>0</v>
      </c>
      <c r="BL148" s="17" t="s">
        <v>119</v>
      </c>
      <c r="BM148" s="224" t="s">
        <v>180</v>
      </c>
    </row>
    <row r="149" s="13" customFormat="1">
      <c r="A149" s="13"/>
      <c r="B149" s="226"/>
      <c r="C149" s="227"/>
      <c r="D149" s="228" t="s">
        <v>121</v>
      </c>
      <c r="E149" s="227"/>
      <c r="F149" s="230" t="s">
        <v>181</v>
      </c>
      <c r="G149" s="227"/>
      <c r="H149" s="231">
        <v>327.60000000000002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121</v>
      </c>
      <c r="AU149" s="237" t="s">
        <v>80</v>
      </c>
      <c r="AV149" s="13" t="s">
        <v>80</v>
      </c>
      <c r="AW149" s="13" t="s">
        <v>4</v>
      </c>
      <c r="AX149" s="13" t="s">
        <v>78</v>
      </c>
      <c r="AY149" s="237" t="s">
        <v>113</v>
      </c>
    </row>
    <row r="150" s="12" customFormat="1" ht="22.8" customHeight="1">
      <c r="A150" s="12"/>
      <c r="B150" s="196"/>
      <c r="C150" s="197"/>
      <c r="D150" s="198" t="s">
        <v>72</v>
      </c>
      <c r="E150" s="210" t="s">
        <v>159</v>
      </c>
      <c r="F150" s="210" t="s">
        <v>182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SUM(P151:P154)</f>
        <v>0</v>
      </c>
      <c r="Q150" s="204"/>
      <c r="R150" s="205">
        <f>SUM(R151:R154)</f>
        <v>0</v>
      </c>
      <c r="S150" s="204"/>
      <c r="T150" s="206">
        <f>SUM(T151:T154)</f>
        <v>350.35000000000002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78</v>
      </c>
      <c r="AT150" s="208" t="s">
        <v>72</v>
      </c>
      <c r="AU150" s="208" t="s">
        <v>78</v>
      </c>
      <c r="AY150" s="207" t="s">
        <v>113</v>
      </c>
      <c r="BK150" s="209">
        <f>SUM(BK151:BK154)</f>
        <v>0</v>
      </c>
    </row>
    <row r="151" s="2" customFormat="1" ht="37.8" customHeight="1">
      <c r="A151" s="38"/>
      <c r="B151" s="39"/>
      <c r="C151" s="212" t="s">
        <v>183</v>
      </c>
      <c r="D151" s="212" t="s">
        <v>115</v>
      </c>
      <c r="E151" s="213" t="s">
        <v>184</v>
      </c>
      <c r="F151" s="214" t="s">
        <v>185</v>
      </c>
      <c r="G151" s="215" t="s">
        <v>118</v>
      </c>
      <c r="H151" s="216">
        <v>159.25</v>
      </c>
      <c r="I151" s="217"/>
      <c r="J151" s="218">
        <f>ROUND(I151*H151,2)</f>
        <v>0</v>
      </c>
      <c r="K151" s="219"/>
      <c r="L151" s="44"/>
      <c r="M151" s="220" t="s">
        <v>1</v>
      </c>
      <c r="N151" s="221" t="s">
        <v>38</v>
      </c>
      <c r="O151" s="91"/>
      <c r="P151" s="222">
        <f>O151*H151</f>
        <v>0</v>
      </c>
      <c r="Q151" s="222">
        <v>0</v>
      </c>
      <c r="R151" s="222">
        <f>Q151*H151</f>
        <v>0</v>
      </c>
      <c r="S151" s="222">
        <v>2.2000000000000002</v>
      </c>
      <c r="T151" s="223">
        <f>S151*H151</f>
        <v>350.35000000000002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4" t="s">
        <v>119</v>
      </c>
      <c r="AT151" s="224" t="s">
        <v>115</v>
      </c>
      <c r="AU151" s="224" t="s">
        <v>80</v>
      </c>
      <c r="AY151" s="17" t="s">
        <v>113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7" t="s">
        <v>78</v>
      </c>
      <c r="BK151" s="225">
        <f>ROUND(I151*H151,2)</f>
        <v>0</v>
      </c>
      <c r="BL151" s="17" t="s">
        <v>119</v>
      </c>
      <c r="BM151" s="224" t="s">
        <v>186</v>
      </c>
    </row>
    <row r="152" s="13" customFormat="1">
      <c r="A152" s="13"/>
      <c r="B152" s="226"/>
      <c r="C152" s="227"/>
      <c r="D152" s="228" t="s">
        <v>121</v>
      </c>
      <c r="E152" s="229" t="s">
        <v>1</v>
      </c>
      <c r="F152" s="230" t="s">
        <v>187</v>
      </c>
      <c r="G152" s="227"/>
      <c r="H152" s="231">
        <v>36.75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121</v>
      </c>
      <c r="AU152" s="237" t="s">
        <v>80</v>
      </c>
      <c r="AV152" s="13" t="s">
        <v>80</v>
      </c>
      <c r="AW152" s="13" t="s">
        <v>30</v>
      </c>
      <c r="AX152" s="13" t="s">
        <v>73</v>
      </c>
      <c r="AY152" s="237" t="s">
        <v>113</v>
      </c>
    </row>
    <row r="153" s="13" customFormat="1">
      <c r="A153" s="13"/>
      <c r="B153" s="226"/>
      <c r="C153" s="227"/>
      <c r="D153" s="228" t="s">
        <v>121</v>
      </c>
      <c r="E153" s="229" t="s">
        <v>1</v>
      </c>
      <c r="F153" s="230" t="s">
        <v>188</v>
      </c>
      <c r="G153" s="227"/>
      <c r="H153" s="231">
        <v>122.5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121</v>
      </c>
      <c r="AU153" s="237" t="s">
        <v>80</v>
      </c>
      <c r="AV153" s="13" t="s">
        <v>80</v>
      </c>
      <c r="AW153" s="13" t="s">
        <v>30</v>
      </c>
      <c r="AX153" s="13" t="s">
        <v>73</v>
      </c>
      <c r="AY153" s="237" t="s">
        <v>113</v>
      </c>
    </row>
    <row r="154" s="15" customFormat="1">
      <c r="A154" s="15"/>
      <c r="B154" s="248"/>
      <c r="C154" s="249"/>
      <c r="D154" s="228" t="s">
        <v>121</v>
      </c>
      <c r="E154" s="250" t="s">
        <v>1</v>
      </c>
      <c r="F154" s="251" t="s">
        <v>141</v>
      </c>
      <c r="G154" s="249"/>
      <c r="H154" s="252">
        <v>159.25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8" t="s">
        <v>121</v>
      </c>
      <c r="AU154" s="258" t="s">
        <v>80</v>
      </c>
      <c r="AV154" s="15" t="s">
        <v>119</v>
      </c>
      <c r="AW154" s="15" t="s">
        <v>30</v>
      </c>
      <c r="AX154" s="15" t="s">
        <v>78</v>
      </c>
      <c r="AY154" s="258" t="s">
        <v>113</v>
      </c>
    </row>
    <row r="155" s="12" customFormat="1" ht="22.8" customHeight="1">
      <c r="A155" s="12"/>
      <c r="B155" s="196"/>
      <c r="C155" s="197"/>
      <c r="D155" s="198" t="s">
        <v>72</v>
      </c>
      <c r="E155" s="210" t="s">
        <v>189</v>
      </c>
      <c r="F155" s="210" t="s">
        <v>190</v>
      </c>
      <c r="G155" s="197"/>
      <c r="H155" s="197"/>
      <c r="I155" s="200"/>
      <c r="J155" s="211">
        <f>BK155</f>
        <v>0</v>
      </c>
      <c r="K155" s="197"/>
      <c r="L155" s="202"/>
      <c r="M155" s="203"/>
      <c r="N155" s="204"/>
      <c r="O155" s="204"/>
      <c r="P155" s="205">
        <f>SUM(P156:P160)</f>
        <v>0</v>
      </c>
      <c r="Q155" s="204"/>
      <c r="R155" s="205">
        <f>SUM(R156:R160)</f>
        <v>0</v>
      </c>
      <c r="S155" s="204"/>
      <c r="T155" s="206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7" t="s">
        <v>78</v>
      </c>
      <c r="AT155" s="208" t="s">
        <v>72</v>
      </c>
      <c r="AU155" s="208" t="s">
        <v>78</v>
      </c>
      <c r="AY155" s="207" t="s">
        <v>113</v>
      </c>
      <c r="BK155" s="209">
        <f>SUM(BK156:BK160)</f>
        <v>0</v>
      </c>
    </row>
    <row r="156" s="2" customFormat="1" ht="24.15" customHeight="1">
      <c r="A156" s="38"/>
      <c r="B156" s="39"/>
      <c r="C156" s="212" t="s">
        <v>191</v>
      </c>
      <c r="D156" s="212" t="s">
        <v>115</v>
      </c>
      <c r="E156" s="213" t="s">
        <v>192</v>
      </c>
      <c r="F156" s="214" t="s">
        <v>193</v>
      </c>
      <c r="G156" s="215" t="s">
        <v>129</v>
      </c>
      <c r="H156" s="216">
        <v>350.35000000000002</v>
      </c>
      <c r="I156" s="217"/>
      <c r="J156" s="218">
        <f>ROUND(I156*H156,2)</f>
        <v>0</v>
      </c>
      <c r="K156" s="219"/>
      <c r="L156" s="44"/>
      <c r="M156" s="220" t="s">
        <v>1</v>
      </c>
      <c r="N156" s="221" t="s">
        <v>38</v>
      </c>
      <c r="O156" s="91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4" t="s">
        <v>119</v>
      </c>
      <c r="AT156" s="224" t="s">
        <v>115</v>
      </c>
      <c r="AU156" s="224" t="s">
        <v>80</v>
      </c>
      <c r="AY156" s="17" t="s">
        <v>113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7" t="s">
        <v>78</v>
      </c>
      <c r="BK156" s="225">
        <f>ROUND(I156*H156,2)</f>
        <v>0</v>
      </c>
      <c r="BL156" s="17" t="s">
        <v>119</v>
      </c>
      <c r="BM156" s="224" t="s">
        <v>194</v>
      </c>
    </row>
    <row r="157" s="2" customFormat="1" ht="24.15" customHeight="1">
      <c r="A157" s="38"/>
      <c r="B157" s="39"/>
      <c r="C157" s="212" t="s">
        <v>195</v>
      </c>
      <c r="D157" s="212" t="s">
        <v>115</v>
      </c>
      <c r="E157" s="213" t="s">
        <v>196</v>
      </c>
      <c r="F157" s="214" t="s">
        <v>197</v>
      </c>
      <c r="G157" s="215" t="s">
        <v>129</v>
      </c>
      <c r="H157" s="216">
        <v>3503.5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38</v>
      </c>
      <c r="O157" s="91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119</v>
      </c>
      <c r="AT157" s="224" t="s">
        <v>115</v>
      </c>
      <c r="AU157" s="224" t="s">
        <v>80</v>
      </c>
      <c r="AY157" s="17" t="s">
        <v>113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78</v>
      </c>
      <c r="BK157" s="225">
        <f>ROUND(I157*H157,2)</f>
        <v>0</v>
      </c>
      <c r="BL157" s="17" t="s">
        <v>119</v>
      </c>
      <c r="BM157" s="224" t="s">
        <v>198</v>
      </c>
    </row>
    <row r="158" s="13" customFormat="1">
      <c r="A158" s="13"/>
      <c r="B158" s="226"/>
      <c r="C158" s="227"/>
      <c r="D158" s="228" t="s">
        <v>121</v>
      </c>
      <c r="E158" s="227"/>
      <c r="F158" s="230" t="s">
        <v>199</v>
      </c>
      <c r="G158" s="227"/>
      <c r="H158" s="231">
        <v>3503.5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121</v>
      </c>
      <c r="AU158" s="237" t="s">
        <v>80</v>
      </c>
      <c r="AV158" s="13" t="s">
        <v>80</v>
      </c>
      <c r="AW158" s="13" t="s">
        <v>4</v>
      </c>
      <c r="AX158" s="13" t="s">
        <v>78</v>
      </c>
      <c r="AY158" s="237" t="s">
        <v>113</v>
      </c>
    </row>
    <row r="159" s="2" customFormat="1" ht="37.8" customHeight="1">
      <c r="A159" s="38"/>
      <c r="B159" s="39"/>
      <c r="C159" s="212" t="s">
        <v>200</v>
      </c>
      <c r="D159" s="212" t="s">
        <v>115</v>
      </c>
      <c r="E159" s="213" t="s">
        <v>201</v>
      </c>
      <c r="F159" s="214" t="s">
        <v>202</v>
      </c>
      <c r="G159" s="215" t="s">
        <v>129</v>
      </c>
      <c r="H159" s="216">
        <v>248.38</v>
      </c>
      <c r="I159" s="217"/>
      <c r="J159" s="218">
        <f>ROUND(I159*H159,2)</f>
        <v>0</v>
      </c>
      <c r="K159" s="219"/>
      <c r="L159" s="44"/>
      <c r="M159" s="220" t="s">
        <v>1</v>
      </c>
      <c r="N159" s="221" t="s">
        <v>38</v>
      </c>
      <c r="O159" s="91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119</v>
      </c>
      <c r="AT159" s="224" t="s">
        <v>115</v>
      </c>
      <c r="AU159" s="224" t="s">
        <v>80</v>
      </c>
      <c r="AY159" s="17" t="s">
        <v>113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78</v>
      </c>
      <c r="BK159" s="225">
        <f>ROUND(I159*H159,2)</f>
        <v>0</v>
      </c>
      <c r="BL159" s="17" t="s">
        <v>119</v>
      </c>
      <c r="BM159" s="224" t="s">
        <v>203</v>
      </c>
    </row>
    <row r="160" s="2" customFormat="1" ht="44.25" customHeight="1">
      <c r="A160" s="38"/>
      <c r="B160" s="39"/>
      <c r="C160" s="212" t="s">
        <v>204</v>
      </c>
      <c r="D160" s="212" t="s">
        <v>115</v>
      </c>
      <c r="E160" s="213" t="s">
        <v>205</v>
      </c>
      <c r="F160" s="214" t="s">
        <v>206</v>
      </c>
      <c r="G160" s="215" t="s">
        <v>129</v>
      </c>
      <c r="H160" s="216">
        <v>101.97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38</v>
      </c>
      <c r="O160" s="91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119</v>
      </c>
      <c r="AT160" s="224" t="s">
        <v>115</v>
      </c>
      <c r="AU160" s="224" t="s">
        <v>80</v>
      </c>
      <c r="AY160" s="17" t="s">
        <v>113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78</v>
      </c>
      <c r="BK160" s="225">
        <f>ROUND(I160*H160,2)</f>
        <v>0</v>
      </c>
      <c r="BL160" s="17" t="s">
        <v>119</v>
      </c>
      <c r="BM160" s="224" t="s">
        <v>207</v>
      </c>
    </row>
    <row r="161" s="12" customFormat="1" ht="22.8" customHeight="1">
      <c r="A161" s="12"/>
      <c r="B161" s="196"/>
      <c r="C161" s="197"/>
      <c r="D161" s="198" t="s">
        <v>72</v>
      </c>
      <c r="E161" s="210" t="s">
        <v>208</v>
      </c>
      <c r="F161" s="210" t="s">
        <v>209</v>
      </c>
      <c r="G161" s="197"/>
      <c r="H161" s="197"/>
      <c r="I161" s="200"/>
      <c r="J161" s="211">
        <f>BK161</f>
        <v>0</v>
      </c>
      <c r="K161" s="197"/>
      <c r="L161" s="202"/>
      <c r="M161" s="203"/>
      <c r="N161" s="204"/>
      <c r="O161" s="204"/>
      <c r="P161" s="205">
        <f>SUM(P162:P163)</f>
        <v>0</v>
      </c>
      <c r="Q161" s="204"/>
      <c r="R161" s="205">
        <f>SUM(R162:R163)</f>
        <v>0</v>
      </c>
      <c r="S161" s="204"/>
      <c r="T161" s="206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7" t="s">
        <v>78</v>
      </c>
      <c r="AT161" s="208" t="s">
        <v>72</v>
      </c>
      <c r="AU161" s="208" t="s">
        <v>78</v>
      </c>
      <c r="AY161" s="207" t="s">
        <v>113</v>
      </c>
      <c r="BK161" s="209">
        <f>SUM(BK162:BK163)</f>
        <v>0</v>
      </c>
    </row>
    <row r="162" s="2" customFormat="1" ht="33" customHeight="1">
      <c r="A162" s="38"/>
      <c r="B162" s="39"/>
      <c r="C162" s="212" t="s">
        <v>210</v>
      </c>
      <c r="D162" s="212" t="s">
        <v>115</v>
      </c>
      <c r="E162" s="213" t="s">
        <v>211</v>
      </c>
      <c r="F162" s="214" t="s">
        <v>212</v>
      </c>
      <c r="G162" s="215" t="s">
        <v>129</v>
      </c>
      <c r="H162" s="216">
        <v>716.96500000000003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38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119</v>
      </c>
      <c r="AT162" s="224" t="s">
        <v>115</v>
      </c>
      <c r="AU162" s="224" t="s">
        <v>80</v>
      </c>
      <c r="AY162" s="17" t="s">
        <v>113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78</v>
      </c>
      <c r="BK162" s="225">
        <f>ROUND(I162*H162,2)</f>
        <v>0</v>
      </c>
      <c r="BL162" s="17" t="s">
        <v>119</v>
      </c>
      <c r="BM162" s="224" t="s">
        <v>213</v>
      </c>
    </row>
    <row r="163" s="2" customFormat="1" ht="33" customHeight="1">
      <c r="A163" s="38"/>
      <c r="B163" s="39"/>
      <c r="C163" s="212" t="s">
        <v>214</v>
      </c>
      <c r="D163" s="212" t="s">
        <v>115</v>
      </c>
      <c r="E163" s="213" t="s">
        <v>215</v>
      </c>
      <c r="F163" s="214" t="s">
        <v>216</v>
      </c>
      <c r="G163" s="215" t="s">
        <v>129</v>
      </c>
      <c r="H163" s="216">
        <v>716.96500000000003</v>
      </c>
      <c r="I163" s="217"/>
      <c r="J163" s="218">
        <f>ROUND(I163*H163,2)</f>
        <v>0</v>
      </c>
      <c r="K163" s="219"/>
      <c r="L163" s="44"/>
      <c r="M163" s="220" t="s">
        <v>1</v>
      </c>
      <c r="N163" s="221" t="s">
        <v>38</v>
      </c>
      <c r="O163" s="91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4" t="s">
        <v>119</v>
      </c>
      <c r="AT163" s="224" t="s">
        <v>115</v>
      </c>
      <c r="AU163" s="224" t="s">
        <v>80</v>
      </c>
      <c r="AY163" s="17" t="s">
        <v>113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7" t="s">
        <v>78</v>
      </c>
      <c r="BK163" s="225">
        <f>ROUND(I163*H163,2)</f>
        <v>0</v>
      </c>
      <c r="BL163" s="17" t="s">
        <v>119</v>
      </c>
      <c r="BM163" s="224" t="s">
        <v>217</v>
      </c>
    </row>
    <row r="164" s="12" customFormat="1" ht="25.92" customHeight="1">
      <c r="A164" s="12"/>
      <c r="B164" s="196"/>
      <c r="C164" s="197"/>
      <c r="D164" s="198" t="s">
        <v>72</v>
      </c>
      <c r="E164" s="199" t="s">
        <v>218</v>
      </c>
      <c r="F164" s="199" t="s">
        <v>219</v>
      </c>
      <c r="G164" s="197"/>
      <c r="H164" s="197"/>
      <c r="I164" s="200"/>
      <c r="J164" s="201">
        <f>BK164</f>
        <v>0</v>
      </c>
      <c r="K164" s="197"/>
      <c r="L164" s="202"/>
      <c r="M164" s="203"/>
      <c r="N164" s="204"/>
      <c r="O164" s="204"/>
      <c r="P164" s="205">
        <f>P165+P167+P170</f>
        <v>0</v>
      </c>
      <c r="Q164" s="204"/>
      <c r="R164" s="205">
        <f>R165+R167+R170</f>
        <v>0</v>
      </c>
      <c r="S164" s="204"/>
      <c r="T164" s="206">
        <f>T165+T167+T170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7" t="s">
        <v>135</v>
      </c>
      <c r="AT164" s="208" t="s">
        <v>72</v>
      </c>
      <c r="AU164" s="208" t="s">
        <v>73</v>
      </c>
      <c r="AY164" s="207" t="s">
        <v>113</v>
      </c>
      <c r="BK164" s="209">
        <f>BK165+BK167+BK170</f>
        <v>0</v>
      </c>
    </row>
    <row r="165" s="12" customFormat="1" ht="22.8" customHeight="1">
      <c r="A165" s="12"/>
      <c r="B165" s="196"/>
      <c r="C165" s="197"/>
      <c r="D165" s="198" t="s">
        <v>72</v>
      </c>
      <c r="E165" s="210" t="s">
        <v>220</v>
      </c>
      <c r="F165" s="210" t="s">
        <v>221</v>
      </c>
      <c r="G165" s="197"/>
      <c r="H165" s="197"/>
      <c r="I165" s="200"/>
      <c r="J165" s="211">
        <f>BK165</f>
        <v>0</v>
      </c>
      <c r="K165" s="197"/>
      <c r="L165" s="202"/>
      <c r="M165" s="203"/>
      <c r="N165" s="204"/>
      <c r="O165" s="204"/>
      <c r="P165" s="205">
        <f>P166</f>
        <v>0</v>
      </c>
      <c r="Q165" s="204"/>
      <c r="R165" s="205">
        <f>R166</f>
        <v>0</v>
      </c>
      <c r="S165" s="204"/>
      <c r="T165" s="206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7" t="s">
        <v>135</v>
      </c>
      <c r="AT165" s="208" t="s">
        <v>72</v>
      </c>
      <c r="AU165" s="208" t="s">
        <v>78</v>
      </c>
      <c r="AY165" s="207" t="s">
        <v>113</v>
      </c>
      <c r="BK165" s="209">
        <f>BK166</f>
        <v>0</v>
      </c>
    </row>
    <row r="166" s="2" customFormat="1" ht="16.5" customHeight="1">
      <c r="A166" s="38"/>
      <c r="B166" s="39"/>
      <c r="C166" s="212" t="s">
        <v>7</v>
      </c>
      <c r="D166" s="212" t="s">
        <v>115</v>
      </c>
      <c r="E166" s="213" t="s">
        <v>222</v>
      </c>
      <c r="F166" s="214" t="s">
        <v>223</v>
      </c>
      <c r="G166" s="215" t="s">
        <v>224</v>
      </c>
      <c r="H166" s="216">
        <v>1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38</v>
      </c>
      <c r="O166" s="91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225</v>
      </c>
      <c r="AT166" s="224" t="s">
        <v>115</v>
      </c>
      <c r="AU166" s="224" t="s">
        <v>80</v>
      </c>
      <c r="AY166" s="17" t="s">
        <v>113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78</v>
      </c>
      <c r="BK166" s="225">
        <f>ROUND(I166*H166,2)</f>
        <v>0</v>
      </c>
      <c r="BL166" s="17" t="s">
        <v>225</v>
      </c>
      <c r="BM166" s="224" t="s">
        <v>226</v>
      </c>
    </row>
    <row r="167" s="12" customFormat="1" ht="22.8" customHeight="1">
      <c r="A167" s="12"/>
      <c r="B167" s="196"/>
      <c r="C167" s="197"/>
      <c r="D167" s="198" t="s">
        <v>72</v>
      </c>
      <c r="E167" s="210" t="s">
        <v>227</v>
      </c>
      <c r="F167" s="210" t="s">
        <v>228</v>
      </c>
      <c r="G167" s="197"/>
      <c r="H167" s="197"/>
      <c r="I167" s="200"/>
      <c r="J167" s="211">
        <f>BK167</f>
        <v>0</v>
      </c>
      <c r="K167" s="197"/>
      <c r="L167" s="202"/>
      <c r="M167" s="203"/>
      <c r="N167" s="204"/>
      <c r="O167" s="204"/>
      <c r="P167" s="205">
        <f>SUM(P168:P169)</f>
        <v>0</v>
      </c>
      <c r="Q167" s="204"/>
      <c r="R167" s="205">
        <f>SUM(R168:R169)</f>
        <v>0</v>
      </c>
      <c r="S167" s="204"/>
      <c r="T167" s="206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7" t="s">
        <v>135</v>
      </c>
      <c r="AT167" s="208" t="s">
        <v>72</v>
      </c>
      <c r="AU167" s="208" t="s">
        <v>78</v>
      </c>
      <c r="AY167" s="207" t="s">
        <v>113</v>
      </c>
      <c r="BK167" s="209">
        <f>SUM(BK168:BK169)</f>
        <v>0</v>
      </c>
    </row>
    <row r="168" s="2" customFormat="1" ht="16.5" customHeight="1">
      <c r="A168" s="38"/>
      <c r="B168" s="39"/>
      <c r="C168" s="212" t="s">
        <v>229</v>
      </c>
      <c r="D168" s="212" t="s">
        <v>115</v>
      </c>
      <c r="E168" s="213" t="s">
        <v>230</v>
      </c>
      <c r="F168" s="214" t="s">
        <v>228</v>
      </c>
      <c r="G168" s="215" t="s">
        <v>224</v>
      </c>
      <c r="H168" s="216">
        <v>1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38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225</v>
      </c>
      <c r="AT168" s="224" t="s">
        <v>115</v>
      </c>
      <c r="AU168" s="224" t="s">
        <v>80</v>
      </c>
      <c r="AY168" s="17" t="s">
        <v>113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78</v>
      </c>
      <c r="BK168" s="225">
        <f>ROUND(I168*H168,2)</f>
        <v>0</v>
      </c>
      <c r="BL168" s="17" t="s">
        <v>225</v>
      </c>
      <c r="BM168" s="224" t="s">
        <v>231</v>
      </c>
    </row>
    <row r="169" s="2" customFormat="1" ht="16.5" customHeight="1">
      <c r="A169" s="38"/>
      <c r="B169" s="39"/>
      <c r="C169" s="212" t="s">
        <v>232</v>
      </c>
      <c r="D169" s="212" t="s">
        <v>115</v>
      </c>
      <c r="E169" s="213" t="s">
        <v>233</v>
      </c>
      <c r="F169" s="214" t="s">
        <v>234</v>
      </c>
      <c r="G169" s="215" t="s">
        <v>224</v>
      </c>
      <c r="H169" s="216">
        <v>1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38</v>
      </c>
      <c r="O169" s="91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225</v>
      </c>
      <c r="AT169" s="224" t="s">
        <v>115</v>
      </c>
      <c r="AU169" s="224" t="s">
        <v>80</v>
      </c>
      <c r="AY169" s="17" t="s">
        <v>113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78</v>
      </c>
      <c r="BK169" s="225">
        <f>ROUND(I169*H169,2)</f>
        <v>0</v>
      </c>
      <c r="BL169" s="17" t="s">
        <v>225</v>
      </c>
      <c r="BM169" s="224" t="s">
        <v>235</v>
      </c>
    </row>
    <row r="170" s="12" customFormat="1" ht="22.8" customHeight="1">
      <c r="A170" s="12"/>
      <c r="B170" s="196"/>
      <c r="C170" s="197"/>
      <c r="D170" s="198" t="s">
        <v>72</v>
      </c>
      <c r="E170" s="210" t="s">
        <v>236</v>
      </c>
      <c r="F170" s="210" t="s">
        <v>237</v>
      </c>
      <c r="G170" s="197"/>
      <c r="H170" s="197"/>
      <c r="I170" s="200"/>
      <c r="J170" s="211">
        <f>BK170</f>
        <v>0</v>
      </c>
      <c r="K170" s="197"/>
      <c r="L170" s="202"/>
      <c r="M170" s="203"/>
      <c r="N170" s="204"/>
      <c r="O170" s="204"/>
      <c r="P170" s="205">
        <f>P171</f>
        <v>0</v>
      </c>
      <c r="Q170" s="204"/>
      <c r="R170" s="205">
        <f>R171</f>
        <v>0</v>
      </c>
      <c r="S170" s="204"/>
      <c r="T170" s="206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7" t="s">
        <v>135</v>
      </c>
      <c r="AT170" s="208" t="s">
        <v>72</v>
      </c>
      <c r="AU170" s="208" t="s">
        <v>78</v>
      </c>
      <c r="AY170" s="207" t="s">
        <v>113</v>
      </c>
      <c r="BK170" s="209">
        <f>BK171</f>
        <v>0</v>
      </c>
    </row>
    <row r="171" s="2" customFormat="1" ht="16.5" customHeight="1">
      <c r="A171" s="38"/>
      <c r="B171" s="39"/>
      <c r="C171" s="212" t="s">
        <v>238</v>
      </c>
      <c r="D171" s="212" t="s">
        <v>115</v>
      </c>
      <c r="E171" s="213" t="s">
        <v>239</v>
      </c>
      <c r="F171" s="214" t="s">
        <v>237</v>
      </c>
      <c r="G171" s="215" t="s">
        <v>224</v>
      </c>
      <c r="H171" s="216">
        <v>1</v>
      </c>
      <c r="I171" s="217"/>
      <c r="J171" s="218">
        <f>ROUND(I171*H171,2)</f>
        <v>0</v>
      </c>
      <c r="K171" s="219"/>
      <c r="L171" s="44"/>
      <c r="M171" s="270" t="s">
        <v>1</v>
      </c>
      <c r="N171" s="271" t="s">
        <v>38</v>
      </c>
      <c r="O171" s="272"/>
      <c r="P171" s="273">
        <f>O171*H171</f>
        <v>0</v>
      </c>
      <c r="Q171" s="273">
        <v>0</v>
      </c>
      <c r="R171" s="273">
        <f>Q171*H171</f>
        <v>0</v>
      </c>
      <c r="S171" s="273">
        <v>0</v>
      </c>
      <c r="T171" s="27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4" t="s">
        <v>225</v>
      </c>
      <c r="AT171" s="224" t="s">
        <v>115</v>
      </c>
      <c r="AU171" s="224" t="s">
        <v>80</v>
      </c>
      <c r="AY171" s="17" t="s">
        <v>113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7" t="s">
        <v>78</v>
      </c>
      <c r="BK171" s="225">
        <f>ROUND(I171*H171,2)</f>
        <v>0</v>
      </c>
      <c r="BL171" s="17" t="s">
        <v>225</v>
      </c>
      <c r="BM171" s="224" t="s">
        <v>240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D4Ho4k1ltz9hNF25Xp+Du9MsoMYujMVIDKbCwq2NTqEB9lCtG+zSC4olJI7Zt8XKzQwhOCkxlFd3Yydb1+sBJQ==" hashValue="Dec0VeTujg+k7L5wH0s0gGTxyEE82mD8DsbMRw4B/zfxgiZoilxo+po54KI5O4sH+ERUdJ3Eod0NQouJ7Ekueg==" algorithmName="SHA-512" password="CC35"/>
  <autoFilter ref="C122:K171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Novotný</dc:creator>
  <cp:lastModifiedBy>František Novotný</cp:lastModifiedBy>
  <dcterms:created xsi:type="dcterms:W3CDTF">2026-02-23T15:18:49Z</dcterms:created>
  <dcterms:modified xsi:type="dcterms:W3CDTF">2026-02-23T15:18:50Z</dcterms:modified>
</cp:coreProperties>
</file>