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usa\Desktop\"/>
    </mc:Choice>
  </mc:AlternateContent>
  <bookViews>
    <workbookView xWindow="0" yWindow="0" windowWidth="0" windowHeight="0"/>
  </bookViews>
  <sheets>
    <sheet name="Rekapitulace stavby" sheetId="1" r:id="rId1"/>
    <sheet name="2025-31 - MOR II-528 Strážky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'2025-31 - MOR II-528 Strážky'!$C$129:$K$225</definedName>
    <definedName name="_xlnm.Print_Area" localSheetId="1">'2025-31 - MOR II-528 Strážky'!$C$4:$J$76,'2025-31 - MOR II-528 Strážky'!$C$82:$J$113,'2025-31 - MOR II-528 Strážky'!$C$119:$K$225</definedName>
    <definedName name="_xlnm.Print_Titles" localSheetId="1">'2025-31 - MOR II-528 Strážky'!$129:$129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25"/>
  <c r="BH225"/>
  <c r="BG225"/>
  <c r="BF225"/>
  <c r="T225"/>
  <c r="T224"/>
  <c r="R225"/>
  <c r="R224"/>
  <c r="P225"/>
  <c r="P224"/>
  <c r="BI223"/>
  <c r="BH223"/>
  <c r="BG223"/>
  <c r="BF223"/>
  <c r="T223"/>
  <c r="T222"/>
  <c r="R223"/>
  <c r="R222"/>
  <c r="P223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T210"/>
  <c r="R211"/>
  <c r="R210"/>
  <c r="P211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F124"/>
  <c r="E122"/>
  <c r="F87"/>
  <c r="E85"/>
  <c r="J22"/>
  <c r="E22"/>
  <c r="J90"/>
  <c r="J21"/>
  <c r="J19"/>
  <c r="E19"/>
  <c r="J89"/>
  <c r="J18"/>
  <c r="J16"/>
  <c r="E16"/>
  <c r="F127"/>
  <c r="J15"/>
  <c r="J13"/>
  <c r="E13"/>
  <c r="F89"/>
  <c r="J12"/>
  <c r="J10"/>
  <c r="J87"/>
  <c i="1" r="L90"/>
  <c r="AM90"/>
  <c r="AM89"/>
  <c r="L89"/>
  <c r="AM87"/>
  <c r="L87"/>
  <c r="L85"/>
  <c r="L84"/>
  <c i="2" r="J211"/>
  <c r="BK174"/>
  <c r="J155"/>
  <c r="BK219"/>
  <c r="J188"/>
  <c r="BK163"/>
  <c r="J162"/>
  <c r="J221"/>
  <c r="J190"/>
  <c r="BK140"/>
  <c r="BK142"/>
  <c r="BK203"/>
  <c r="BK177"/>
  <c r="BK145"/>
  <c r="BK191"/>
  <c r="J185"/>
  <c r="J142"/>
  <c r="J164"/>
  <c r="J136"/>
  <c r="BK211"/>
  <c r="BK183"/>
  <c r="J202"/>
  <c r="BK155"/>
  <c r="J208"/>
  <c r="J200"/>
  <c r="J194"/>
  <c r="J171"/>
  <c r="BK199"/>
  <c r="BK200"/>
  <c r="BK178"/>
  <c r="J163"/>
  <c r="BK225"/>
  <c r="J196"/>
  <c r="BK160"/>
  <c r="BK189"/>
  <c r="J186"/>
  <c r="J133"/>
  <c r="BK153"/>
  <c r="BK159"/>
  <c r="BK186"/>
  <c r="BK207"/>
  <c r="BK172"/>
  <c r="BK215"/>
  <c r="J198"/>
  <c r="BK187"/>
  <c r="J149"/>
  <c r="J223"/>
  <c r="BK164"/>
  <c r="J134"/>
  <c r="BK206"/>
  <c r="BK181"/>
  <c r="BK202"/>
  <c r="BK136"/>
  <c r="BK165"/>
  <c r="J168"/>
  <c r="J146"/>
  <c r="BK144"/>
  <c r="BK208"/>
  <c r="J184"/>
  <c i="1" r="AS94"/>
  <c i="2" r="BK201"/>
  <c r="BK143"/>
  <c r="J201"/>
  <c r="J193"/>
  <c r="J156"/>
  <c r="BK166"/>
  <c r="BK221"/>
  <c r="J192"/>
  <c r="J135"/>
  <c r="J220"/>
  <c r="BK194"/>
  <c r="BK175"/>
  <c r="BK198"/>
  <c r="BK190"/>
  <c r="BK168"/>
  <c r="BK150"/>
  <c r="BK149"/>
  <c r="J150"/>
  <c r="BK176"/>
  <c r="BK209"/>
  <c r="J165"/>
  <c r="J219"/>
  <c r="J206"/>
  <c r="BK197"/>
  <c r="J183"/>
  <c r="J138"/>
  <c r="BK135"/>
  <c r="J218"/>
  <c r="J159"/>
  <c r="J174"/>
  <c r="J175"/>
  <c r="BK154"/>
  <c r="BK138"/>
  <c r="J209"/>
  <c r="BK180"/>
  <c r="J207"/>
  <c r="J195"/>
  <c r="BK220"/>
  <c r="J176"/>
  <c r="J154"/>
  <c r="BK223"/>
  <c r="J204"/>
  <c r="J187"/>
  <c r="BK173"/>
  <c r="J197"/>
  <c r="BK192"/>
  <c r="J179"/>
  <c r="J143"/>
  <c r="J166"/>
  <c r="J140"/>
  <c r="BK170"/>
  <c r="J191"/>
  <c r="J167"/>
  <c r="BK184"/>
  <c r="J144"/>
  <c r="J205"/>
  <c r="BK196"/>
  <c r="BK185"/>
  <c r="J153"/>
  <c r="BK214"/>
  <c r="J145"/>
  <c r="BK179"/>
  <c r="BK152"/>
  <c r="BK195"/>
  <c r="BK162"/>
  <c r="BK193"/>
  <c r="BK146"/>
  <c r="J181"/>
  <c r="J170"/>
  <c r="J151"/>
  <c r="BK134"/>
  <c r="BK151"/>
  <c r="J173"/>
  <c r="BK204"/>
  <c r="BK156"/>
  <c r="J214"/>
  <c r="J199"/>
  <c r="BK188"/>
  <c r="BK167"/>
  <c r="BK218"/>
  <c r="J177"/>
  <c r="J178"/>
  <c r="J225"/>
  <c r="J215"/>
  <c r="J180"/>
  <c r="BK205"/>
  <c r="BK171"/>
  <c r="J189"/>
  <c r="J160"/>
  <c r="J169"/>
  <c r="J152"/>
  <c r="BK133"/>
  <c r="J172"/>
  <c r="J203"/>
  <c r="BK169"/>
  <c l="1" r="BK132"/>
  <c r="P141"/>
  <c r="R182"/>
  <c r="BK161"/>
  <c r="J161"/>
  <c r="J104"/>
  <c r="BK213"/>
  <c r="BK212"/>
  <c r="J212"/>
  <c r="J107"/>
  <c r="R141"/>
  <c r="R161"/>
  <c r="R213"/>
  <c r="R212"/>
  <c r="T158"/>
  <c r="T157"/>
  <c r="P213"/>
  <c r="P212"/>
  <c r="R132"/>
  <c r="R131"/>
  <c r="BK148"/>
  <c r="J148"/>
  <c r="J101"/>
  <c r="T148"/>
  <c r="T147"/>
  <c r="BK158"/>
  <c r="J158"/>
  <c r="J103"/>
  <c r="T182"/>
  <c r="T213"/>
  <c r="T212"/>
  <c r="P161"/>
  <c r="BK217"/>
  <c r="J217"/>
  <c r="J110"/>
  <c r="P132"/>
  <c r="P131"/>
  <c r="BK141"/>
  <c r="J141"/>
  <c r="J99"/>
  <c r="P148"/>
  <c r="P147"/>
  <c r="P182"/>
  <c r="T217"/>
  <c r="T216"/>
  <c r="BK182"/>
  <c r="J182"/>
  <c r="J105"/>
  <c r="R217"/>
  <c r="R216"/>
  <c r="T132"/>
  <c r="T141"/>
  <c r="R148"/>
  <c r="R147"/>
  <c r="P158"/>
  <c r="P157"/>
  <c r="R158"/>
  <c r="R157"/>
  <c r="T161"/>
  <c r="P217"/>
  <c r="P216"/>
  <c r="BK139"/>
  <c r="J139"/>
  <c r="J98"/>
  <c r="BK137"/>
  <c r="J137"/>
  <c r="J97"/>
  <c r="BK210"/>
  <c r="J210"/>
  <c r="J106"/>
  <c r="BK222"/>
  <c r="J222"/>
  <c r="J111"/>
  <c r="BK224"/>
  <c r="J224"/>
  <c r="J112"/>
  <c r="BE140"/>
  <c r="BE143"/>
  <c r="BE151"/>
  <c r="BE160"/>
  <c r="BE192"/>
  <c r="BE194"/>
  <c r="BE202"/>
  <c r="BE204"/>
  <c r="BE205"/>
  <c r="BE207"/>
  <c r="BE209"/>
  <c r="BE211"/>
  <c r="BE215"/>
  <c r="BE218"/>
  <c r="BE225"/>
  <c r="F90"/>
  <c r="F126"/>
  <c r="BE134"/>
  <c r="BE145"/>
  <c r="BE149"/>
  <c r="BE167"/>
  <c r="BE168"/>
  <c r="BE170"/>
  <c r="BE179"/>
  <c r="BE186"/>
  <c r="BE193"/>
  <c r="BE197"/>
  <c r="BE198"/>
  <c r="BE200"/>
  <c r="BE203"/>
  <c r="BE208"/>
  <c r="J126"/>
  <c r="BE153"/>
  <c r="BE163"/>
  <c r="BE174"/>
  <c r="BE185"/>
  <c r="BE190"/>
  <c r="BE199"/>
  <c r="BE206"/>
  <c r="J124"/>
  <c r="BE138"/>
  <c r="BE142"/>
  <c r="BE154"/>
  <c r="BE165"/>
  <c r="BE152"/>
  <c r="BE169"/>
  <c r="BE144"/>
  <c r="BE155"/>
  <c r="BE171"/>
  <c r="BE188"/>
  <c r="BE135"/>
  <c r="J127"/>
  <c r="BE164"/>
  <c r="BE177"/>
  <c r="BE178"/>
  <c r="BE181"/>
  <c r="BE195"/>
  <c r="BE196"/>
  <c r="BE201"/>
  <c r="BE146"/>
  <c r="BE150"/>
  <c r="BE183"/>
  <c r="BE189"/>
  <c r="BE191"/>
  <c r="BE214"/>
  <c r="BE219"/>
  <c r="BE221"/>
  <c r="BE223"/>
  <c r="BE166"/>
  <c r="BE175"/>
  <c r="BE133"/>
  <c r="BE136"/>
  <c r="BE162"/>
  <c r="BE172"/>
  <c r="BE156"/>
  <c r="BE159"/>
  <c r="BE173"/>
  <c r="BE176"/>
  <c r="BE180"/>
  <c r="BE184"/>
  <c r="BE187"/>
  <c r="BE220"/>
  <c r="F34"/>
  <c i="1" r="BC95"/>
  <c r="BC94"/>
  <c r="AY94"/>
  <c i="2" r="F35"/>
  <c i="1" r="BD95"/>
  <c r="BD94"/>
  <c r="W33"/>
  <c i="2" r="J32"/>
  <c i="1" r="AW95"/>
  <c i="2" r="F33"/>
  <c i="1" r="BB95"/>
  <c r="BB94"/>
  <c r="AX94"/>
  <c i="2" r="F32"/>
  <c i="1" r="BA95"/>
  <c r="BA94"/>
  <c r="AW94"/>
  <c r="AK30"/>
  <c i="2" l="1" r="P130"/>
  <c i="1" r="AU95"/>
  <c i="2" r="T131"/>
  <c r="T130"/>
  <c r="R130"/>
  <c r="BK131"/>
  <c r="J131"/>
  <c r="J95"/>
  <c r="J132"/>
  <c r="J96"/>
  <c r="BK147"/>
  <c r="J147"/>
  <c r="J100"/>
  <c r="BK157"/>
  <c r="J157"/>
  <c r="J102"/>
  <c r="J213"/>
  <c r="J108"/>
  <c r="BK216"/>
  <c r="J216"/>
  <c r="J109"/>
  <c i="1" r="AU94"/>
  <c i="2" r="J31"/>
  <c i="1" r="AV95"/>
  <c r="AT95"/>
  <c r="W30"/>
  <c r="W32"/>
  <c r="W31"/>
  <c i="2" r="F31"/>
  <c i="1" r="AZ95"/>
  <c r="AZ94"/>
  <c r="AV94"/>
  <c r="AK29"/>
  <c i="2" l="1" r="BK130"/>
  <c r="J130"/>
  <c r="J28"/>
  <c i="1" r="AG95"/>
  <c r="AG94"/>
  <c r="AK26"/>
  <c r="AK35"/>
  <c r="W29"/>
  <c r="AT94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<sst xmlns="http://schemas.openxmlformats.org/spreadsheetml/2006/main">
  <si>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</si>
  <si>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</si>
  <si>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</si>
  <si>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</si>
  <si>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</si>
  <si>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{985422cf-3f83-4a80-93ee-653ea57f1894}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</si>
  <si>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</si>
  <si>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</si>
  <si>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</si>
  <si>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</si>
  <si>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</si>
  <si>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</si>
  <si>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</si>
  <si>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</si>
  <si>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2025/31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</si>
  <si>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</si>
  <si>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</si>
  <si>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MOR II/528 Strážky</t>
  </si>
  <si>
    <t>KSO:</t>
  </si>
  <si>
    <t>CC-CZ:</t>
  </si>
  <si>
    <t>Místo:</t>
  </si>
  <si>
    <t>km 2,02, 2,41 a 2,71 komunikace II/528 v obci Strá</t>
  </si>
  <si>
    <t>Datum:</t>
  </si>
  <si>
    <t>19. 6. 2025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</si>
  <si>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</si>
  <si>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</si>
  <si>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</si>
  <si>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</si>
  <si>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</si>
  <si>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</si>
  <si>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</si>
  <si>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</si>
  <si>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</si>
  <si>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</si>
  <si>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</si>
  <si>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</si>
  <si>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</si>
  <si>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</si>
  <si>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</si>
  <si>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</si>
  <si>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</si>
  <si>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</si>
  <si>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</si>
  <si>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</si>
  <si>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</si>
  <si>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</si>
  <si>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</si>
  <si>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</si>
  <si>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</si>
  <si>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</si>
  <si>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</si>
  <si>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</si>
  <si>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</si>
  <si>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</si>
  <si>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</si>
  <si>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</si>
  <si>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</si>
  <si>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</si>
  <si>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</si>
  <si>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</si>
  <si>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</si>
  <si>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</si>
  <si>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</si>
  <si>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</si>
  <si>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</si>
  <si>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</si>
  <si>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</si>
  <si>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</si>
  <si>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</si>
  <si>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</si>
  <si>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</si>
  <si>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</si>
  <si>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</si>
  <si>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</si>
  <si>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</si>
  <si>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</si>
  <si>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</si>
  <si>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</si>
  <si>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</si>
  <si>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</si>
  <si>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</si>
  <si>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</si>
  <si>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</si>
  <si>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</si>
  <si>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</si>
  <si>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</si>
  <si>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</si>
  <si>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</si>
  <si>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</si>
  <si>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</si>
  <si>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</si>
  <si>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</si>
  <si>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</si>
  <si>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</si>
  <si>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</si>
  <si>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</si>
  <si>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</si>
  <si>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</si>
  <si>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</si>
  <si>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HZS - Hodinové zúčtovací sazby</t>
  </si>
  <si>
    <t>N00 - Demontáže</t>
  </si>
  <si>
    <t xml:space="preserve">    N01 - Demontáže SDZ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</si>
  <si>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</si>
  <si>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</si>
  <si>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</si>
  <si>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</si>
  <si>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</si>
  <si>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</si>
  <si>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</si>
  <si>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</si>
  <si>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</si>
  <si>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</si>
  <si>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</si>
  <si>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</si>
  <si>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</si>
  <si>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</si>
  <si>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</si>
  <si>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</si>
  <si>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</si>
  <si>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</si>
  <si>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</si>
  <si>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</si>
  <si>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</si>
  <si>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</si>
  <si>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K</t>
  </si>
  <si>
    <t>565185101</t>
  </si>
  <si>
    <t>Asfaltový beton vrstva podkladní ACP 16 (obalované kamenivo OKS) tl 150 mm š do 1,5 m</t>
  </si>
  <si>
    <t>m2</t>
  </si>
  <si>
    <t>CS ÚRS 2025 01</t>
  </si>
  <si>
    <t>4</t>
  </si>
  <si>
    <t>-818372216</t>
  </si>
  <si>
    <t>565221113</t>
  </si>
  <si>
    <t>Podklad ze štěrku částečně zpevněného cementovou maltou ŠCM tl 180 mm</t>
  </si>
  <si>
    <t>-1428852906</t>
  </si>
  <si>
    <t>3</t>
  </si>
  <si>
    <t>565231112</t>
  </si>
  <si>
    <t>Podklad ze štěrku částečně zpevněného cementovou maltou ŠCM tl 200 mm</t>
  </si>
  <si>
    <t>835909285</t>
  </si>
  <si>
    <t>572330111</t>
  </si>
  <si>
    <t>Vyspravení krytu komunikací po překopech pl do 15 m2 obalovaným kamenivem tl přes 20 do 50 mm</t>
  </si>
  <si>
    <t>899312860</t>
  </si>
  <si>
    <t>8</t>
  </si>
  <si>
    <t>Trubní vedení</t>
  </si>
  <si>
    <t>899623141</t>
  </si>
  <si>
    <t>Obetonování potrubí nebo zdiva stok betonem prostým tř. C 12/15 v otevřeném výkopu</t>
  </si>
  <si>
    <t>m3</t>
  </si>
  <si>
    <t>340857300</t>
  </si>
  <si>
    <t>9</t>
  </si>
  <si>
    <t>Ostatní konstrukce a práce, bourání</t>
  </si>
  <si>
    <t>6</t>
  </si>
  <si>
    <t>919735113</t>
  </si>
  <si>
    <t>Řezání stávajícího živičného krytu hl přes 100 do 150 mm</t>
  </si>
  <si>
    <t>m</t>
  </si>
  <si>
    <t>2125904793</t>
  </si>
  <si>
    <t>997</t>
  </si>
  <si>
    <t>Přesun sutě</t>
  </si>
  <si>
    <t>7</t>
  </si>
  <si>
    <t>997013509</t>
  </si>
  <si>
    <t>Příplatek k odvozu suti a vybouraných hmot na skládku ZKD 1 km přes 1 km</t>
  </si>
  <si>
    <t>t</t>
  </si>
  <si>
    <t>224657981</t>
  </si>
  <si>
    <t>997013511</t>
  </si>
  <si>
    <t>Odvoz suti a vybouraných hmot z meziskládky na skládku do 1 km s naložením a se složením</t>
  </si>
  <si>
    <t>-286469852</t>
  </si>
  <si>
    <t>997013601</t>
  </si>
  <si>
    <t>Poplatek za uložení na skládce (skládkovné) stavebního odpadu betonového kód odpadu 17 01 01</t>
  </si>
  <si>
    <t>-917095356</t>
  </si>
  <si>
    <t>10</t>
  </si>
  <si>
    <t>997013645</t>
  </si>
  <si>
    <t>Poplatek za uložení na skládce (skládkovné) odpadu asfaltového bez dehtu kód odpadu 17 03 02</t>
  </si>
  <si>
    <t>1546619639</t>
  </si>
  <si>
    <t>11</t>
  </si>
  <si>
    <t>997013655</t>
  </si>
  <si>
    <t>Poplatek za uložení na skládce (skládkovné) zeminy a kamení kód odpadu 17 05 04</t>
  </si>
  <si>
    <t>-1894819888</t>
  </si>
  <si>
    <t>PSV</t>
  </si>
  <si>
    <t>Práce a dodávky PSV</t>
  </si>
  <si>
    <t>741</t>
  </si>
  <si>
    <t>Elektroinstalace - silnoproud</t>
  </si>
  <si>
    <t>741122124</t>
  </si>
  <si>
    <t>Montáž kabel Cu plný kulatý žíla 3x16 mm2 zatažený v trubkách (např. CYKY)</t>
  </si>
  <si>
    <t>16</t>
  </si>
  <si>
    <t>-1019057723</t>
  </si>
  <si>
    <t>13</t>
  </si>
  <si>
    <t>741123411</t>
  </si>
  <si>
    <t>Nahození kabel Al samonosný žíla 4x16 mm2 s napnutím kabelu (např. AES)</t>
  </si>
  <si>
    <t>175175412</t>
  </si>
  <si>
    <t>14</t>
  </si>
  <si>
    <t>M</t>
  </si>
  <si>
    <t>34112401</t>
  </si>
  <si>
    <t>kabel silový samonosný jádro Al izolace PE 0,6/1kV (1-AES) 2x16mm2</t>
  </si>
  <si>
    <t>32</t>
  </si>
  <si>
    <t>-973381058</t>
  </si>
  <si>
    <t>15</t>
  </si>
  <si>
    <t>741123442</t>
  </si>
  <si>
    <t>Ukončení nosného lana svorkou na konzole</t>
  </si>
  <si>
    <t>kus</t>
  </si>
  <si>
    <t>64</t>
  </si>
  <si>
    <t>-1628859712</t>
  </si>
  <si>
    <t>1004913</t>
  </si>
  <si>
    <t>UNI-ZKUSEBNI SVORKA NEREZ 459119</t>
  </si>
  <si>
    <t>128</t>
  </si>
  <si>
    <t>-2014557804</t>
  </si>
  <si>
    <t>17</t>
  </si>
  <si>
    <t>741123451</t>
  </si>
  <si>
    <t>Uchycení kabel Al zavěšený na podpěrné body a kotevní závěsy</t>
  </si>
  <si>
    <t>-1237968601</t>
  </si>
  <si>
    <t>18</t>
  </si>
  <si>
    <t>741130006</t>
  </si>
  <si>
    <t>Ukončení vodič izolovaný do 16 mm2 v rozváděči nebo na přístroji</t>
  </si>
  <si>
    <t>-320599840</t>
  </si>
  <si>
    <t>19</t>
  </si>
  <si>
    <t>741136001</t>
  </si>
  <si>
    <t>Propojení kabel celoplastový spojkou venkovní smršťovací do 1 kV 4x10-16 mm2</t>
  </si>
  <si>
    <t>-1532132152</t>
  </si>
  <si>
    <t>Práce a dodávky M</t>
  </si>
  <si>
    <t>21-M</t>
  </si>
  <si>
    <t>Elektromontáže</t>
  </si>
  <si>
    <t>20</t>
  </si>
  <si>
    <t>210051212</t>
  </si>
  <si>
    <t>Instalace NN kabelu přes pozemní komunikace š přes 20 do 30 m</t>
  </si>
  <si>
    <t>den</t>
  </si>
  <si>
    <t>-1899863177</t>
  </si>
  <si>
    <t>210051221</t>
  </si>
  <si>
    <t>Práce montážní plošiny s dosahem v do 20 m</t>
  </si>
  <si>
    <t>2029793382</t>
  </si>
  <si>
    <t>22-M</t>
  </si>
  <si>
    <t>Montáže technologických zařízení pro dopravní stavby</t>
  </si>
  <si>
    <t>22</t>
  </si>
  <si>
    <t>220450002</t>
  </si>
  <si>
    <t>Montáž modemu datového</t>
  </si>
  <si>
    <t>-166338826</t>
  </si>
  <si>
    <t>23</t>
  </si>
  <si>
    <t>1733569</t>
  </si>
  <si>
    <t xml:space="preserve">MODEM 5G ROUTER SWITCH </t>
  </si>
  <si>
    <t>88416921</t>
  </si>
  <si>
    <t>24</t>
  </si>
  <si>
    <t>220731507</t>
  </si>
  <si>
    <t>Montáž stožáru volně stojícího se základem výšky přes 8 do 10 m</t>
  </si>
  <si>
    <t>64581862</t>
  </si>
  <si>
    <t>25</t>
  </si>
  <si>
    <t>RMAT0012</t>
  </si>
  <si>
    <t>Stožár výložníkový atyp, výložníku 3m, žárově zinkovaný, na přírubu včetně základového rámu a statického posudku</t>
  </si>
  <si>
    <t>1869811862</t>
  </si>
  <si>
    <t>26</t>
  </si>
  <si>
    <t>-1474039936</t>
  </si>
  <si>
    <t>27</t>
  </si>
  <si>
    <t>RMAT0013</t>
  </si>
  <si>
    <t>Stožár výložníkový atyp, výložníku 4m, žárově zinkovaný, na přírubu včetně základového rámu a statického posudku</t>
  </si>
  <si>
    <t>364615956</t>
  </si>
  <si>
    <t>28</t>
  </si>
  <si>
    <t>1694991965</t>
  </si>
  <si>
    <t>29</t>
  </si>
  <si>
    <t>RMAT0014</t>
  </si>
  <si>
    <t>Stožár výložníkový atyp, výložníku 7,5m, žárově zinkovaný, na přírubu včetně základového rámu a statického posudku</t>
  </si>
  <si>
    <t>-1131503596</t>
  </si>
  <si>
    <t>30</t>
  </si>
  <si>
    <t>220870202</t>
  </si>
  <si>
    <t>Metrologické ověření MOR (2 směry po á 2 pruzích)</t>
  </si>
  <si>
    <t>-1900993320</t>
  </si>
  <si>
    <t>31</t>
  </si>
  <si>
    <t>220960005</t>
  </si>
  <si>
    <t>Montáž výložníku na stožár</t>
  </si>
  <si>
    <t>-1992267875</t>
  </si>
  <si>
    <t>220960227</t>
  </si>
  <si>
    <t>Montáž periferií [MOR] pro dva jízdní pruhy v jednom směru</t>
  </si>
  <si>
    <t>933991252</t>
  </si>
  <si>
    <t>33</t>
  </si>
  <si>
    <t>RMAT0001</t>
  </si>
  <si>
    <t>Detekční kamerová technologie detailová den/noc, venkovní kryt s vyhříváním, IR přísvit RZ, pro jeden směr (dva pruhy, 1-2kamery dle technologie), včetně kabeláže</t>
  </si>
  <si>
    <t>293477203</t>
  </si>
  <si>
    <t>34</t>
  </si>
  <si>
    <t>RMAT0002</t>
  </si>
  <si>
    <t>Infračervená záblesková jednotka pro přisvícení masky a obličeje řidiče, pro jeden pruh</t>
  </si>
  <si>
    <t>-579067767</t>
  </si>
  <si>
    <t>35</t>
  </si>
  <si>
    <t>RMAT0003</t>
  </si>
  <si>
    <t>Detekční technologie a SW MOR, pro jeden směr (dva pruhy), včetně kabeláže a nastavení</t>
  </si>
  <si>
    <t>-919560979</t>
  </si>
  <si>
    <t>36</t>
  </si>
  <si>
    <t>220960228</t>
  </si>
  <si>
    <t>Montáž se zapojením skříně rozvaděče [MOR]</t>
  </si>
  <si>
    <t>-717115317</t>
  </si>
  <si>
    <t>37</t>
  </si>
  <si>
    <t>RMAT0004</t>
  </si>
  <si>
    <t>Vyhodnocovací jednotka MOR včetně datového rozvaděče na sloup a včetně montážích dílů</t>
  </si>
  <si>
    <t>-407677606</t>
  </si>
  <si>
    <t>38</t>
  </si>
  <si>
    <t>220960229</t>
  </si>
  <si>
    <t>Montáž se zapojením podružné skříně rozvaděče [MOR]</t>
  </si>
  <si>
    <t>-915898301</t>
  </si>
  <si>
    <t>39</t>
  </si>
  <si>
    <t>RMAT0005</t>
  </si>
  <si>
    <t>Rozvaděč pro napájení z VO včetně baterií a montážích dílů</t>
  </si>
  <si>
    <t>-1609471011</t>
  </si>
  <si>
    <t>40</t>
  </si>
  <si>
    <t>220960300</t>
  </si>
  <si>
    <t>Uvedení do provozu systému měření rychlosti [MOR]</t>
  </si>
  <si>
    <t>84647616</t>
  </si>
  <si>
    <t>41</t>
  </si>
  <si>
    <t>228960156</t>
  </si>
  <si>
    <t>Demontáž upevňovací soupravy dopravních značek ze stožáru</t>
  </si>
  <si>
    <t>564412969</t>
  </si>
  <si>
    <t>46-M</t>
  </si>
  <si>
    <t>Zemní práce při extr.mont.pracích</t>
  </si>
  <si>
    <t>42</t>
  </si>
  <si>
    <t>460010003</t>
  </si>
  <si>
    <t>Vytyčení trasy vedení inženýrských sítí</t>
  </si>
  <si>
    <t>-1669003508</t>
  </si>
  <si>
    <t>43</t>
  </si>
  <si>
    <t>460021111</t>
  </si>
  <si>
    <t>Sejmutí ornice při elektromontážích ručně tl vrstvy do 20 cm</t>
  </si>
  <si>
    <t>-1991303624</t>
  </si>
  <si>
    <t>44</t>
  </si>
  <si>
    <t>460030011</t>
  </si>
  <si>
    <t>Sejmutí drnu při elektromontážích jakékoliv tloušťky</t>
  </si>
  <si>
    <t>859557672</t>
  </si>
  <si>
    <t>45</t>
  </si>
  <si>
    <t>460061121</t>
  </si>
  <si>
    <t>Přechodová lávka délky do 2 m včetně zábradlí přes výkop u elektromontážních prací zřízení</t>
  </si>
  <si>
    <t>1504662641</t>
  </si>
  <si>
    <t>46</t>
  </si>
  <si>
    <t>460061122</t>
  </si>
  <si>
    <t>Přechodová lávka délky do 2 m včetně zábradlí přes výkop u elektromontážních prací odstranění</t>
  </si>
  <si>
    <t>-1785716522</t>
  </si>
  <si>
    <t>47</t>
  </si>
  <si>
    <t>460061131</t>
  </si>
  <si>
    <t>Pojízdný ocelový plech přes výkop šířky do 1 m u elektromontážních prací zřízení</t>
  </si>
  <si>
    <t>-517946237</t>
  </si>
  <si>
    <t>48</t>
  </si>
  <si>
    <t>460061132</t>
  </si>
  <si>
    <t>Pojízdný ocelový plech přes výkop šířky do 1 m u elektromontážních prací odstranění</t>
  </si>
  <si>
    <t>-650376292</t>
  </si>
  <si>
    <t>49</t>
  </si>
  <si>
    <t>460061171</t>
  </si>
  <si>
    <t>Výstražná páska pro zabezpečení výkopu u elektromontážních prací</t>
  </si>
  <si>
    <t>-1861704346</t>
  </si>
  <si>
    <t>50</t>
  </si>
  <si>
    <t>460131114</t>
  </si>
  <si>
    <t>Hloubení nezapažených jam při elektromontážích ručně v hornině tř II skupiny 4</t>
  </si>
  <si>
    <t>-430828293</t>
  </si>
  <si>
    <t>51</t>
  </si>
  <si>
    <t>460161173</t>
  </si>
  <si>
    <t>Hloubení kabelových rýh ručně š 35 cm hl 80 cm v hornině tř II skupiny 4</t>
  </si>
  <si>
    <t>-1110637873</t>
  </si>
  <si>
    <t>52</t>
  </si>
  <si>
    <t>460161343</t>
  </si>
  <si>
    <t>Hloubení kabelových rýh ručně š 50 cm hl 150 cm v hornině tř II skupiny 4</t>
  </si>
  <si>
    <t>-125981817</t>
  </si>
  <si>
    <t>53</t>
  </si>
  <si>
    <t>460431173</t>
  </si>
  <si>
    <t>Zásyp kabelových rýh ručně se zhutněním š 35 cm hl 70 cm z horniny tř II skupiny 4</t>
  </si>
  <si>
    <t>-915370370</t>
  </si>
  <si>
    <t>54</t>
  </si>
  <si>
    <t>460431343</t>
  </si>
  <si>
    <t>Zásyp kabelových rýh ručně se zhutněním š 50 cm hl 130 cm z horniny tř II skupiny 4</t>
  </si>
  <si>
    <t>-301289991</t>
  </si>
  <si>
    <t>55</t>
  </si>
  <si>
    <t>460551111</t>
  </si>
  <si>
    <t>Rozprostření a urovnání ornice při elektromotážích ručně tl vrstvy do 20 cm</t>
  </si>
  <si>
    <t>-1036876857</t>
  </si>
  <si>
    <t>56</t>
  </si>
  <si>
    <t>460581121</t>
  </si>
  <si>
    <t>Zatravnění včetně zalití vodou na rovině</t>
  </si>
  <si>
    <t>-1580639274</t>
  </si>
  <si>
    <t>57</t>
  </si>
  <si>
    <t>460581131</t>
  </si>
  <si>
    <t>Uvedení nezpevněného terénu do původního stavu v místě dočasného uložení výkopku s vyhrabáním, srovnáním a částečným dosetím trávy</t>
  </si>
  <si>
    <t>719666813</t>
  </si>
  <si>
    <t>58</t>
  </si>
  <si>
    <t>460641132</t>
  </si>
  <si>
    <t>Základové konstrukce při elektromontážích ze ŽB tř. C 30/37 se zvýšenými nároky na prostředí</t>
  </si>
  <si>
    <t>1950991763</t>
  </si>
  <si>
    <t>59</t>
  </si>
  <si>
    <t>460641211</t>
  </si>
  <si>
    <t>Výztuž základových konstrukcí při elektromontážích betonářskou ocelí 10 216</t>
  </si>
  <si>
    <t>-616841234</t>
  </si>
  <si>
    <t>60</t>
  </si>
  <si>
    <t>460641311</t>
  </si>
  <si>
    <t>Štěrkový základ se zhutněním pro dřevěný perforovaný nebo jednoduchý betonový sloup</t>
  </si>
  <si>
    <t>768585278</t>
  </si>
  <si>
    <t>61</t>
  </si>
  <si>
    <t>460641411</t>
  </si>
  <si>
    <t>Zřízení nezabudovaného bednění základových konstrukcí při elektromontážích</t>
  </si>
  <si>
    <t>1486108587</t>
  </si>
  <si>
    <t>62</t>
  </si>
  <si>
    <t>460641412</t>
  </si>
  <si>
    <t>Odstranění nezabudovaného bednění základových konstrukcí při elektromontážích</t>
  </si>
  <si>
    <t>-260291913</t>
  </si>
  <si>
    <t>63</t>
  </si>
  <si>
    <t>460661412</t>
  </si>
  <si>
    <t>Kabelové lože z písku pro kabely nn kryté plastovou deskou š lože přes 25 do 50 cm</t>
  </si>
  <si>
    <t>-428652139</t>
  </si>
  <si>
    <t>34575160</t>
  </si>
  <si>
    <t>deska kabelová krycí PE červená, 250x3mm</t>
  </si>
  <si>
    <t>-69353990</t>
  </si>
  <si>
    <t>65</t>
  </si>
  <si>
    <t>460791115</t>
  </si>
  <si>
    <t>Montáž trubek ochranných plastových uložených volně do rýhy tuhých D přes 110 do 133 mm</t>
  </si>
  <si>
    <t>-976585079</t>
  </si>
  <si>
    <t>66</t>
  </si>
  <si>
    <t>34571367</t>
  </si>
  <si>
    <t>trubka elektroinstalační HDPE tuhá dvouplášťová korugovaná D 108/125mm</t>
  </si>
  <si>
    <t>1895318513</t>
  </si>
  <si>
    <t>67</t>
  </si>
  <si>
    <t>46079121</t>
  </si>
  <si>
    <t>Montáž trubek ochranných plastových uložených volně do rýhy ohebných přes 50 do 90 mm</t>
  </si>
  <si>
    <t>-982955886</t>
  </si>
  <si>
    <t>68</t>
  </si>
  <si>
    <t>34571353</t>
  </si>
  <si>
    <t>trubka elektroinstalační ohebná dvouplášťová korugovaná (chránička) D 61/75mm, HDPE+LDPE</t>
  </si>
  <si>
    <t>-1655181961</t>
  </si>
  <si>
    <t>HZS</t>
  </si>
  <si>
    <t>Hodinové zúčtovací sazby</t>
  </si>
  <si>
    <t>69</t>
  </si>
  <si>
    <t>HZS4212</t>
  </si>
  <si>
    <t>Hodinová zúčtovací sazba revizní technik specialista</t>
  </si>
  <si>
    <t>hod</t>
  </si>
  <si>
    <t>512</t>
  </si>
  <si>
    <t>1768179270</t>
  </si>
  <si>
    <t>N00</t>
  </si>
  <si>
    <t>Demontáže</t>
  </si>
  <si>
    <t>N01</t>
  </si>
  <si>
    <t>Demontáže SDZ</t>
  </si>
  <si>
    <t>70</t>
  </si>
  <si>
    <t>914153</t>
  </si>
  <si>
    <t>DOPRAVNÍ ZNAČKY ZÁKLADNÍ VELIKOSTI HLINÍKOVÉ NEREFLEXNÍ - DEMONTÁŽ</t>
  </si>
  <si>
    <t>KUS</t>
  </si>
  <si>
    <t>1250626971</t>
  </si>
  <si>
    <t>71</t>
  </si>
  <si>
    <t>914923</t>
  </si>
  <si>
    <t>SLOUPKY A STOJKY DZ Z OCEL TRUBEK DO PATKY DEMONTÁŽ</t>
  </si>
  <si>
    <t>207528779</t>
  </si>
  <si>
    <t>VRN</t>
  </si>
  <si>
    <t>Vedlejší rozpočtové náklady</t>
  </si>
  <si>
    <t>VRN1</t>
  </si>
  <si>
    <t>Průzkumné, geodetické a projektové práce</t>
  </si>
  <si>
    <t>72</t>
  </si>
  <si>
    <t>012103000</t>
  </si>
  <si>
    <t>Geodetické práce před výstavbou</t>
  </si>
  <si>
    <t>…</t>
  </si>
  <si>
    <t>1024</t>
  </si>
  <si>
    <t>-281293877</t>
  </si>
  <si>
    <t>73</t>
  </si>
  <si>
    <t>012303000</t>
  </si>
  <si>
    <t>Geodetické práce po výstavbě</t>
  </si>
  <si>
    <t>1377122926</t>
  </si>
  <si>
    <t>74</t>
  </si>
  <si>
    <t>013244000</t>
  </si>
  <si>
    <t>Dokumentace pro provádění stavby</t>
  </si>
  <si>
    <t>-1473757130</t>
  </si>
  <si>
    <t>75</t>
  </si>
  <si>
    <t>013254000</t>
  </si>
  <si>
    <t>Dokumentace skutečného provedení stavby</t>
  </si>
  <si>
    <t>-1266573448</t>
  </si>
  <si>
    <t>VRN4</t>
  </si>
  <si>
    <t>Inženýrská činnost</t>
  </si>
  <si>
    <t>76</t>
  </si>
  <si>
    <t>041103000</t>
  </si>
  <si>
    <t>Autorský dozor projektanta</t>
  </si>
  <si>
    <t>-339842198</t>
  </si>
  <si>
    <t>VRN7</t>
  </si>
  <si>
    <t>Provozní vlivy</t>
  </si>
  <si>
    <t>77</t>
  </si>
  <si>
    <t>072103011</t>
  </si>
  <si>
    <t xml:space="preserve">Zajištění DIO komunikace II. a III. třídy </t>
  </si>
  <si>
    <t>1988008436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</si>
</sst>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calcChain" Target="calcChai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2025/31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MOR II/528 Strážky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km 2,02, 2,41 a 2,71 komunikace II/528 v obci Strá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19. 6. 2025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73</v>
      </c>
      <c r="BT94" s="114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16.5" customHeight="1">
      <c r="A95" s="115" t="s">
        <v>77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'2025-31 - MOR II-528 Strážky'!J28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78</v>
      </c>
      <c r="AR95" s="122"/>
      <c r="AS95" s="123">
        <v>0</v>
      </c>
      <c r="AT95" s="124">
        <f>ROUND(SUM(AV95:AW95),2)</f>
        <v>0</v>
      </c>
      <c r="AU95" s="125">
        <f>'2025-31 - MOR II-528 Strážky'!P130</f>
        <v>0</v>
      </c>
      <c r="AV95" s="124">
        <f>'2025-31 - MOR II-528 Strážky'!J31</f>
        <v>0</v>
      </c>
      <c r="AW95" s="124">
        <f>'2025-31 - MOR II-528 Strážky'!J32</f>
        <v>0</v>
      </c>
      <c r="AX95" s="124">
        <f>'2025-31 - MOR II-528 Strážky'!J33</f>
        <v>0</v>
      </c>
      <c r="AY95" s="124">
        <f>'2025-31 - MOR II-528 Strážky'!J34</f>
        <v>0</v>
      </c>
      <c r="AZ95" s="124">
        <f>'2025-31 - MOR II-528 Strážky'!F31</f>
        <v>0</v>
      </c>
      <c r="BA95" s="124">
        <f>'2025-31 - MOR II-528 Strážky'!F32</f>
        <v>0</v>
      </c>
      <c r="BB95" s="124">
        <f>'2025-31 - MOR II-528 Strážky'!F33</f>
        <v>0</v>
      </c>
      <c r="BC95" s="124">
        <f>'2025-31 - MOR II-528 Strážky'!F34</f>
        <v>0</v>
      </c>
      <c r="BD95" s="126">
        <f>'2025-31 - MOR II-528 Strážky'!F35</f>
        <v>0</v>
      </c>
      <c r="BE95" s="7"/>
      <c r="BT95" s="127" t="s">
        <v>79</v>
      </c>
      <c r="BU95" s="127" t="s">
        <v>80</v>
      </c>
      <c r="BV95" s="127" t="s">
        <v>75</v>
      </c>
      <c r="BW95" s="127" t="s">
        <v>5</v>
      </c>
      <c r="BX95" s="127" t="s">
        <v>76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tC4SqC4/BC7dfAsvqq3YIIKJ0tJt0RBD+qok/UvGFVixqV72YFks75aBX9lVkxiEz6osAfGRs2O3IaifZ/WSaw==" hashValue="HMLbuDtGeGdE7VJ5nAaKR5gCciR1ErTlmWs6fopV3RaFdacAsQiK8BgSSURrbyG1FssgxiRVhJZznOcX0tBBP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31 - MOR II-528 Strážk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81</v>
      </c>
    </row>
    <row r="4" s="1" customFormat="1" ht="24.96" customHeight="1">
      <c r="B4" s="17"/>
      <c r="D4" s="130" t="s">
        <v>82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19. 6. 2025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tr">
        <f>IF('Rekapitulace stavby'!AN10="","",'Rekapitulace stavby'!AN10)</f>
        <v/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tr">
        <f>IF('Rekapitulace stavby'!E11="","",'Rekapitulace stavby'!E11)</f>
        <v xml:space="preserve"> </v>
      </c>
      <c r="F13" s="35"/>
      <c r="G13" s="35"/>
      <c r="H13" s="35"/>
      <c r="I13" s="132" t="s">
        <v>27</v>
      </c>
      <c r="J13" s="134" t="str">
        <f>IF('Rekapitulace stavby'!AN11="","",'Rekapitulace stavby'!AN11)</f>
        <v/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27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32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27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33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34</v>
      </c>
      <c r="E28" s="35"/>
      <c r="F28" s="35"/>
      <c r="G28" s="35"/>
      <c r="H28" s="35"/>
      <c r="I28" s="35"/>
      <c r="J28" s="142">
        <f>ROUND(J130,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36</v>
      </c>
      <c r="G30" s="35"/>
      <c r="H30" s="35"/>
      <c r="I30" s="143" t="s">
        <v>35</v>
      </c>
      <c r="J30" s="143" t="s">
        <v>37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38</v>
      </c>
      <c r="E31" s="132" t="s">
        <v>39</v>
      </c>
      <c r="F31" s="145">
        <f>ROUND((SUM(BE130:BE225)),  2)</f>
        <v>0</v>
      </c>
      <c r="G31" s="35"/>
      <c r="H31" s="35"/>
      <c r="I31" s="146">
        <v>0.20999999999999999</v>
      </c>
      <c r="J31" s="145">
        <f>ROUND(((SUM(BE130:BE225))*I31),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40</v>
      </c>
      <c r="F32" s="145">
        <f>ROUND((SUM(BF130:BF225)),  2)</f>
        <v>0</v>
      </c>
      <c r="G32" s="35"/>
      <c r="H32" s="35"/>
      <c r="I32" s="146">
        <v>0.12</v>
      </c>
      <c r="J32" s="145">
        <f>ROUND(((SUM(BF130:BF225))*I32),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41</v>
      </c>
      <c r="F33" s="145">
        <f>ROUND((SUM(BG130:BG225)),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42</v>
      </c>
      <c r="F34" s="145">
        <f>ROUND((SUM(BH130:BH225)),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43</v>
      </c>
      <c r="F35" s="145">
        <f>ROUND((SUM(BI130:BI225)),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44</v>
      </c>
      <c r="E37" s="149"/>
      <c r="F37" s="149"/>
      <c r="G37" s="150" t="s">
        <v>45</v>
      </c>
      <c r="H37" s="151" t="s">
        <v>46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47</v>
      </c>
      <c r="E50" s="155"/>
      <c r="F50" s="155"/>
      <c r="G50" s="154" t="s">
        <v>48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49</v>
      </c>
      <c r="E61" s="157"/>
      <c r="F61" s="158" t="s">
        <v>50</v>
      </c>
      <c r="G61" s="156" t="s">
        <v>49</v>
      </c>
      <c r="H61" s="157"/>
      <c r="I61" s="157"/>
      <c r="J61" s="159" t="s">
        <v>50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51</v>
      </c>
      <c r="E65" s="160"/>
      <c r="F65" s="160"/>
      <c r="G65" s="154" t="s">
        <v>52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49</v>
      </c>
      <c r="E76" s="157"/>
      <c r="F76" s="158" t="s">
        <v>50</v>
      </c>
      <c r="G76" s="156" t="s">
        <v>49</v>
      </c>
      <c r="H76" s="157"/>
      <c r="I76" s="157"/>
      <c r="J76" s="159" t="s">
        <v>50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73" t="str">
        <f>E7</f>
        <v>MOR II/528 Strážky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7"/>
      <c r="E87" s="37"/>
      <c r="F87" s="24" t="str">
        <f>F10</f>
        <v>km 2,02, 2,41 a 2,71 komunikace II/528 v obci Strá</v>
      </c>
      <c r="G87" s="37"/>
      <c r="H87" s="37"/>
      <c r="I87" s="29" t="s">
        <v>22</v>
      </c>
      <c r="J87" s="76" t="str">
        <f>IF(J10="","",J10)</f>
        <v>19. 6. 2025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 xml:space="preserve"> </v>
      </c>
      <c r="G89" s="37"/>
      <c r="H89" s="37"/>
      <c r="I89" s="29" t="s">
        <v>30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65" t="s">
        <v>84</v>
      </c>
      <c r="D92" s="166"/>
      <c r="E92" s="166"/>
      <c r="F92" s="166"/>
      <c r="G92" s="166"/>
      <c r="H92" s="166"/>
      <c r="I92" s="166"/>
      <c r="J92" s="167" t="s">
        <v>85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68" t="s">
        <v>86</v>
      </c>
      <c r="D94" s="37"/>
      <c r="E94" s="37"/>
      <c r="F94" s="37"/>
      <c r="G94" s="37"/>
      <c r="H94" s="37"/>
      <c r="I94" s="37"/>
      <c r="J94" s="107">
        <f>J130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87</v>
      </c>
    </row>
    <row r="95" s="9" customFormat="1" ht="24.96" customHeight="1">
      <c r="A95" s="9"/>
      <c r="B95" s="169"/>
      <c r="C95" s="170"/>
      <c r="D95" s="171" t="s">
        <v>88</v>
      </c>
      <c r="E95" s="172"/>
      <c r="F95" s="172"/>
      <c r="G95" s="172"/>
      <c r="H95" s="172"/>
      <c r="I95" s="172"/>
      <c r="J95" s="173">
        <f>J131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5"/>
      <c r="C96" s="176"/>
      <c r="D96" s="177" t="s">
        <v>89</v>
      </c>
      <c r="E96" s="178"/>
      <c r="F96" s="178"/>
      <c r="G96" s="178"/>
      <c r="H96" s="178"/>
      <c r="I96" s="178"/>
      <c r="J96" s="179">
        <f>J132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5"/>
      <c r="C97" s="176"/>
      <c r="D97" s="177" t="s">
        <v>90</v>
      </c>
      <c r="E97" s="178"/>
      <c r="F97" s="178"/>
      <c r="G97" s="178"/>
      <c r="H97" s="178"/>
      <c r="I97" s="178"/>
      <c r="J97" s="179">
        <f>J137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5"/>
      <c r="C98" s="176"/>
      <c r="D98" s="177" t="s">
        <v>91</v>
      </c>
      <c r="E98" s="178"/>
      <c r="F98" s="178"/>
      <c r="G98" s="178"/>
      <c r="H98" s="178"/>
      <c r="I98" s="178"/>
      <c r="J98" s="179">
        <f>J139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5"/>
      <c r="C99" s="176"/>
      <c r="D99" s="177" t="s">
        <v>92</v>
      </c>
      <c r="E99" s="178"/>
      <c r="F99" s="178"/>
      <c r="G99" s="178"/>
      <c r="H99" s="178"/>
      <c r="I99" s="178"/>
      <c r="J99" s="179">
        <f>J141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69"/>
      <c r="C100" s="170"/>
      <c r="D100" s="171" t="s">
        <v>93</v>
      </c>
      <c r="E100" s="172"/>
      <c r="F100" s="172"/>
      <c r="G100" s="172"/>
      <c r="H100" s="172"/>
      <c r="I100" s="172"/>
      <c r="J100" s="173">
        <f>J147</f>
        <v>0</v>
      </c>
      <c r="K100" s="170"/>
      <c r="L100" s="17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5"/>
      <c r="C101" s="176"/>
      <c r="D101" s="177" t="s">
        <v>94</v>
      </c>
      <c r="E101" s="178"/>
      <c r="F101" s="178"/>
      <c r="G101" s="178"/>
      <c r="H101" s="178"/>
      <c r="I101" s="178"/>
      <c r="J101" s="179">
        <f>J148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69"/>
      <c r="C102" s="170"/>
      <c r="D102" s="171" t="s">
        <v>95</v>
      </c>
      <c r="E102" s="172"/>
      <c r="F102" s="172"/>
      <c r="G102" s="172"/>
      <c r="H102" s="172"/>
      <c r="I102" s="172"/>
      <c r="J102" s="173">
        <f>J157</f>
        <v>0</v>
      </c>
      <c r="K102" s="170"/>
      <c r="L102" s="17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5"/>
      <c r="C103" s="176"/>
      <c r="D103" s="177" t="s">
        <v>96</v>
      </c>
      <c r="E103" s="178"/>
      <c r="F103" s="178"/>
      <c r="G103" s="178"/>
      <c r="H103" s="178"/>
      <c r="I103" s="178"/>
      <c r="J103" s="179">
        <f>J158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5"/>
      <c r="C104" s="176"/>
      <c r="D104" s="177" t="s">
        <v>97</v>
      </c>
      <c r="E104" s="178"/>
      <c r="F104" s="178"/>
      <c r="G104" s="178"/>
      <c r="H104" s="178"/>
      <c r="I104" s="178"/>
      <c r="J104" s="179">
        <f>J161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5"/>
      <c r="C105" s="176"/>
      <c r="D105" s="177" t="s">
        <v>98</v>
      </c>
      <c r="E105" s="178"/>
      <c r="F105" s="178"/>
      <c r="G105" s="178"/>
      <c r="H105" s="178"/>
      <c r="I105" s="178"/>
      <c r="J105" s="179">
        <f>J182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69"/>
      <c r="C106" s="170"/>
      <c r="D106" s="171" t="s">
        <v>99</v>
      </c>
      <c r="E106" s="172"/>
      <c r="F106" s="172"/>
      <c r="G106" s="172"/>
      <c r="H106" s="172"/>
      <c r="I106" s="172"/>
      <c r="J106" s="173">
        <f>J210</f>
        <v>0</v>
      </c>
      <c r="K106" s="170"/>
      <c r="L106" s="17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69"/>
      <c r="C107" s="170"/>
      <c r="D107" s="171" t="s">
        <v>100</v>
      </c>
      <c r="E107" s="172"/>
      <c r="F107" s="172"/>
      <c r="G107" s="172"/>
      <c r="H107" s="172"/>
      <c r="I107" s="172"/>
      <c r="J107" s="173">
        <f>J212</f>
        <v>0</v>
      </c>
      <c r="K107" s="170"/>
      <c r="L107" s="17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5"/>
      <c r="C108" s="176"/>
      <c r="D108" s="177" t="s">
        <v>101</v>
      </c>
      <c r="E108" s="178"/>
      <c r="F108" s="178"/>
      <c r="G108" s="178"/>
      <c r="H108" s="178"/>
      <c r="I108" s="178"/>
      <c r="J108" s="179">
        <f>J213</f>
        <v>0</v>
      </c>
      <c r="K108" s="176"/>
      <c r="L108" s="18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69"/>
      <c r="C109" s="170"/>
      <c r="D109" s="171" t="s">
        <v>102</v>
      </c>
      <c r="E109" s="172"/>
      <c r="F109" s="172"/>
      <c r="G109" s="172"/>
      <c r="H109" s="172"/>
      <c r="I109" s="172"/>
      <c r="J109" s="173">
        <f>J216</f>
        <v>0</v>
      </c>
      <c r="K109" s="170"/>
      <c r="L109" s="17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5"/>
      <c r="C110" s="176"/>
      <c r="D110" s="177" t="s">
        <v>103</v>
      </c>
      <c r="E110" s="178"/>
      <c r="F110" s="178"/>
      <c r="G110" s="178"/>
      <c r="H110" s="178"/>
      <c r="I110" s="178"/>
      <c r="J110" s="179">
        <f>J217</f>
        <v>0</v>
      </c>
      <c r="K110" s="176"/>
      <c r="L110" s="18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5"/>
      <c r="C111" s="176"/>
      <c r="D111" s="177" t="s">
        <v>104</v>
      </c>
      <c r="E111" s="178"/>
      <c r="F111" s="178"/>
      <c r="G111" s="178"/>
      <c r="H111" s="178"/>
      <c r="I111" s="178"/>
      <c r="J111" s="179">
        <f>J222</f>
        <v>0</v>
      </c>
      <c r="K111" s="176"/>
      <c r="L111" s="18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5"/>
      <c r="C112" s="176"/>
      <c r="D112" s="177" t="s">
        <v>105</v>
      </c>
      <c r="E112" s="178"/>
      <c r="F112" s="178"/>
      <c r="G112" s="178"/>
      <c r="H112" s="178"/>
      <c r="I112" s="178"/>
      <c r="J112" s="179">
        <f>J224</f>
        <v>0</v>
      </c>
      <c r="K112" s="176"/>
      <c r="L112" s="18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="2" customFormat="1" ht="6.96" customHeight="1">
      <c r="A118" s="35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106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16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E7</f>
        <v>MOR II/528 Strážky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7"/>
      <c r="E124" s="37"/>
      <c r="F124" s="24" t="str">
        <f>F10</f>
        <v>km 2,02, 2,41 a 2,71 komunikace II/528 v obci Strá</v>
      </c>
      <c r="G124" s="37"/>
      <c r="H124" s="37"/>
      <c r="I124" s="29" t="s">
        <v>22</v>
      </c>
      <c r="J124" s="76" t="str">
        <f>IF(J10="","",J10)</f>
        <v>19. 6. 2025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24</v>
      </c>
      <c r="D126" s="37"/>
      <c r="E126" s="37"/>
      <c r="F126" s="24" t="str">
        <f>E13</f>
        <v xml:space="preserve"> </v>
      </c>
      <c r="G126" s="37"/>
      <c r="H126" s="37"/>
      <c r="I126" s="29" t="s">
        <v>30</v>
      </c>
      <c r="J126" s="33" t="str">
        <f>E19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28</v>
      </c>
      <c r="D127" s="37"/>
      <c r="E127" s="37"/>
      <c r="F127" s="24" t="str">
        <f>IF(E16="","",E16)</f>
        <v>Vyplň údaj</v>
      </c>
      <c r="G127" s="37"/>
      <c r="H127" s="37"/>
      <c r="I127" s="29" t="s">
        <v>32</v>
      </c>
      <c r="J127" s="33" t="str">
        <f>E22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81"/>
      <c r="B129" s="182"/>
      <c r="C129" s="183" t="s">
        <v>107</v>
      </c>
      <c r="D129" s="184" t="s">
        <v>59</v>
      </c>
      <c r="E129" s="184" t="s">
        <v>55</v>
      </c>
      <c r="F129" s="184" t="s">
        <v>56</v>
      </c>
      <c r="G129" s="184" t="s">
        <v>108</v>
      </c>
      <c r="H129" s="184" t="s">
        <v>109</v>
      </c>
      <c r="I129" s="184" t="s">
        <v>110</v>
      </c>
      <c r="J129" s="184" t="s">
        <v>85</v>
      </c>
      <c r="K129" s="185" t="s">
        <v>111</v>
      </c>
      <c r="L129" s="186"/>
      <c r="M129" s="97" t="s">
        <v>1</v>
      </c>
      <c r="N129" s="98" t="s">
        <v>38</v>
      </c>
      <c r="O129" s="98" t="s">
        <v>112</v>
      </c>
      <c r="P129" s="98" t="s">
        <v>113</v>
      </c>
      <c r="Q129" s="98" t="s">
        <v>114</v>
      </c>
      <c r="R129" s="98" t="s">
        <v>115</v>
      </c>
      <c r="S129" s="98" t="s">
        <v>116</v>
      </c>
      <c r="T129" s="99" t="s">
        <v>117</v>
      </c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</row>
    <row r="130" s="2" customFormat="1" ht="22.8" customHeight="1">
      <c r="A130" s="35"/>
      <c r="B130" s="36"/>
      <c r="C130" s="104" t="s">
        <v>118</v>
      </c>
      <c r="D130" s="37"/>
      <c r="E130" s="37"/>
      <c r="F130" s="37"/>
      <c r="G130" s="37"/>
      <c r="H130" s="37"/>
      <c r="I130" s="37"/>
      <c r="J130" s="187">
        <f>BK130</f>
        <v>0</v>
      </c>
      <c r="K130" s="37"/>
      <c r="L130" s="41"/>
      <c r="M130" s="100"/>
      <c r="N130" s="188"/>
      <c r="O130" s="101"/>
      <c r="P130" s="189">
        <f>P131+P147+P157+P210+P212+P216</f>
        <v>0</v>
      </c>
      <c r="Q130" s="101"/>
      <c r="R130" s="189">
        <f>R131+R147+R157+R210+R212+R216</f>
        <v>18.953410999999999</v>
      </c>
      <c r="S130" s="101"/>
      <c r="T130" s="190">
        <f>T131+T147+T157+T210+T212+T216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73</v>
      </c>
      <c r="AU130" s="14" t="s">
        <v>87</v>
      </c>
      <c r="BK130" s="191">
        <f>BK131+BK147+BK157+BK210+BK212+BK216</f>
        <v>0</v>
      </c>
    </row>
    <row r="131" s="12" customFormat="1" ht="25.92" customHeight="1">
      <c r="A131" s="12"/>
      <c r="B131" s="192"/>
      <c r="C131" s="193"/>
      <c r="D131" s="194" t="s">
        <v>73</v>
      </c>
      <c r="E131" s="195" t="s">
        <v>119</v>
      </c>
      <c r="F131" s="195" t="s">
        <v>120</v>
      </c>
      <c r="G131" s="193"/>
      <c r="H131" s="193"/>
      <c r="I131" s="196"/>
      <c r="J131" s="197">
        <f>BK131</f>
        <v>0</v>
      </c>
      <c r="K131" s="193"/>
      <c r="L131" s="198"/>
      <c r="M131" s="199"/>
      <c r="N131" s="200"/>
      <c r="O131" s="200"/>
      <c r="P131" s="201">
        <f>P132+P137+P139+P141</f>
        <v>0</v>
      </c>
      <c r="Q131" s="200"/>
      <c r="R131" s="201">
        <f>R132+R137+R139+R141</f>
        <v>2.4397799999999998</v>
      </c>
      <c r="S131" s="200"/>
      <c r="T131" s="202">
        <f>T132+T137+T139+T141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3" t="s">
        <v>79</v>
      </c>
      <c r="AT131" s="204" t="s">
        <v>73</v>
      </c>
      <c r="AU131" s="204" t="s">
        <v>74</v>
      </c>
      <c r="AY131" s="203" t="s">
        <v>121</v>
      </c>
      <c r="BK131" s="205">
        <f>BK132+BK137+BK139+BK141</f>
        <v>0</v>
      </c>
    </row>
    <row r="132" s="12" customFormat="1" ht="22.8" customHeight="1">
      <c r="A132" s="12"/>
      <c r="B132" s="192"/>
      <c r="C132" s="193"/>
      <c r="D132" s="194" t="s">
        <v>73</v>
      </c>
      <c r="E132" s="206" t="s">
        <v>122</v>
      </c>
      <c r="F132" s="206" t="s">
        <v>123</v>
      </c>
      <c r="G132" s="193"/>
      <c r="H132" s="193"/>
      <c r="I132" s="196"/>
      <c r="J132" s="207">
        <f>BK132</f>
        <v>0</v>
      </c>
      <c r="K132" s="193"/>
      <c r="L132" s="198"/>
      <c r="M132" s="199"/>
      <c r="N132" s="200"/>
      <c r="O132" s="200"/>
      <c r="P132" s="201">
        <f>SUM(P133:P136)</f>
        <v>0</v>
      </c>
      <c r="Q132" s="200"/>
      <c r="R132" s="201">
        <f>SUM(R133:R136)</f>
        <v>2.4397799999999998</v>
      </c>
      <c r="S132" s="200"/>
      <c r="T132" s="202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3" t="s">
        <v>79</v>
      </c>
      <c r="AT132" s="204" t="s">
        <v>73</v>
      </c>
      <c r="AU132" s="204" t="s">
        <v>79</v>
      </c>
      <c r="AY132" s="203" t="s">
        <v>121</v>
      </c>
      <c r="BK132" s="205">
        <f>SUM(BK133:BK136)</f>
        <v>0</v>
      </c>
    </row>
    <row r="133" s="2" customFormat="1" ht="33" customHeight="1">
      <c r="A133" s="35"/>
      <c r="B133" s="36"/>
      <c r="C133" s="208" t="s">
        <v>79</v>
      </c>
      <c r="D133" s="208" t="s">
        <v>124</v>
      </c>
      <c r="E133" s="209" t="s">
        <v>125</v>
      </c>
      <c r="F133" s="210" t="s">
        <v>126</v>
      </c>
      <c r="G133" s="211" t="s">
        <v>127</v>
      </c>
      <c r="H133" s="212">
        <v>18.5</v>
      </c>
      <c r="I133" s="213"/>
      <c r="J133" s="214">
        <f>ROUND(I133*H133,2)</f>
        <v>0</v>
      </c>
      <c r="K133" s="210" t="s">
        <v>128</v>
      </c>
      <c r="L133" s="41"/>
      <c r="M133" s="215" t="s">
        <v>1</v>
      </c>
      <c r="N133" s="216" t="s">
        <v>39</v>
      </c>
      <c r="O133" s="88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9" t="s">
        <v>129</v>
      </c>
      <c r="AT133" s="219" t="s">
        <v>124</v>
      </c>
      <c r="AU133" s="219" t="s">
        <v>81</v>
      </c>
      <c r="AY133" s="14" t="s">
        <v>121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4" t="s">
        <v>79</v>
      </c>
      <c r="BK133" s="220">
        <f>ROUND(I133*H133,2)</f>
        <v>0</v>
      </c>
      <c r="BL133" s="14" t="s">
        <v>129</v>
      </c>
      <c r="BM133" s="219" t="s">
        <v>130</v>
      </c>
    </row>
    <row r="134" s="2" customFormat="1" ht="24.15" customHeight="1">
      <c r="A134" s="35"/>
      <c r="B134" s="36"/>
      <c r="C134" s="208" t="s">
        <v>81</v>
      </c>
      <c r="D134" s="208" t="s">
        <v>124</v>
      </c>
      <c r="E134" s="209" t="s">
        <v>131</v>
      </c>
      <c r="F134" s="210" t="s">
        <v>132</v>
      </c>
      <c r="G134" s="211" t="s">
        <v>127</v>
      </c>
      <c r="H134" s="212">
        <v>9.5</v>
      </c>
      <c r="I134" s="213"/>
      <c r="J134" s="214">
        <f>ROUND(I134*H134,2)</f>
        <v>0</v>
      </c>
      <c r="K134" s="210" t="s">
        <v>128</v>
      </c>
      <c r="L134" s="41"/>
      <c r="M134" s="215" t="s">
        <v>1</v>
      </c>
      <c r="N134" s="216" t="s">
        <v>39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9" t="s">
        <v>129</v>
      </c>
      <c r="AT134" s="219" t="s">
        <v>124</v>
      </c>
      <c r="AU134" s="219" t="s">
        <v>81</v>
      </c>
      <c r="AY134" s="14" t="s">
        <v>121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14" t="s">
        <v>79</v>
      </c>
      <c r="BK134" s="220">
        <f>ROUND(I134*H134,2)</f>
        <v>0</v>
      </c>
      <c r="BL134" s="14" t="s">
        <v>129</v>
      </c>
      <c r="BM134" s="219" t="s">
        <v>133</v>
      </c>
    </row>
    <row r="135" s="2" customFormat="1" ht="24.15" customHeight="1">
      <c r="A135" s="35"/>
      <c r="B135" s="36"/>
      <c r="C135" s="208" t="s">
        <v>134</v>
      </c>
      <c r="D135" s="208" t="s">
        <v>124</v>
      </c>
      <c r="E135" s="209" t="s">
        <v>135</v>
      </c>
      <c r="F135" s="210" t="s">
        <v>136</v>
      </c>
      <c r="G135" s="211" t="s">
        <v>127</v>
      </c>
      <c r="H135" s="212">
        <v>8.5</v>
      </c>
      <c r="I135" s="213"/>
      <c r="J135" s="214">
        <f>ROUND(I135*H135,2)</f>
        <v>0</v>
      </c>
      <c r="K135" s="210" t="s">
        <v>128</v>
      </c>
      <c r="L135" s="41"/>
      <c r="M135" s="215" t="s">
        <v>1</v>
      </c>
      <c r="N135" s="216" t="s">
        <v>39</v>
      </c>
      <c r="O135" s="88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9" t="s">
        <v>129</v>
      </c>
      <c r="AT135" s="219" t="s">
        <v>124</v>
      </c>
      <c r="AU135" s="219" t="s">
        <v>81</v>
      </c>
      <c r="AY135" s="14" t="s">
        <v>121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14" t="s">
        <v>79</v>
      </c>
      <c r="BK135" s="220">
        <f>ROUND(I135*H135,2)</f>
        <v>0</v>
      </c>
      <c r="BL135" s="14" t="s">
        <v>129</v>
      </c>
      <c r="BM135" s="219" t="s">
        <v>137</v>
      </c>
    </row>
    <row r="136" s="2" customFormat="1" ht="33" customHeight="1">
      <c r="A136" s="35"/>
      <c r="B136" s="36"/>
      <c r="C136" s="208" t="s">
        <v>129</v>
      </c>
      <c r="D136" s="208" t="s">
        <v>124</v>
      </c>
      <c r="E136" s="209" t="s">
        <v>138</v>
      </c>
      <c r="F136" s="210" t="s">
        <v>139</v>
      </c>
      <c r="G136" s="211" t="s">
        <v>127</v>
      </c>
      <c r="H136" s="212">
        <v>18.5</v>
      </c>
      <c r="I136" s="213"/>
      <c r="J136" s="214">
        <f>ROUND(I136*H136,2)</f>
        <v>0</v>
      </c>
      <c r="K136" s="210" t="s">
        <v>128</v>
      </c>
      <c r="L136" s="41"/>
      <c r="M136" s="215" t="s">
        <v>1</v>
      </c>
      <c r="N136" s="216" t="s">
        <v>39</v>
      </c>
      <c r="O136" s="88"/>
      <c r="P136" s="217">
        <f>O136*H136</f>
        <v>0</v>
      </c>
      <c r="Q136" s="217">
        <v>0.13188</v>
      </c>
      <c r="R136" s="217">
        <f>Q136*H136</f>
        <v>2.4397799999999998</v>
      </c>
      <c r="S136" s="217">
        <v>0</v>
      </c>
      <c r="T136" s="21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9" t="s">
        <v>129</v>
      </c>
      <c r="AT136" s="219" t="s">
        <v>124</v>
      </c>
      <c r="AU136" s="219" t="s">
        <v>81</v>
      </c>
      <c r="AY136" s="14" t="s">
        <v>121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4" t="s">
        <v>79</v>
      </c>
      <c r="BK136" s="220">
        <f>ROUND(I136*H136,2)</f>
        <v>0</v>
      </c>
      <c r="BL136" s="14" t="s">
        <v>129</v>
      </c>
      <c r="BM136" s="219" t="s">
        <v>140</v>
      </c>
    </row>
    <row r="137" s="12" customFormat="1" ht="22.8" customHeight="1">
      <c r="A137" s="12"/>
      <c r="B137" s="192"/>
      <c r="C137" s="193"/>
      <c r="D137" s="194" t="s">
        <v>73</v>
      </c>
      <c r="E137" s="206" t="s">
        <v>141</v>
      </c>
      <c r="F137" s="206" t="s">
        <v>142</v>
      </c>
      <c r="G137" s="193"/>
      <c r="H137" s="193"/>
      <c r="I137" s="196"/>
      <c r="J137" s="207">
        <f>BK137</f>
        <v>0</v>
      </c>
      <c r="K137" s="193"/>
      <c r="L137" s="198"/>
      <c r="M137" s="199"/>
      <c r="N137" s="200"/>
      <c r="O137" s="200"/>
      <c r="P137" s="201">
        <f>P138</f>
        <v>0</v>
      </c>
      <c r="Q137" s="200"/>
      <c r="R137" s="201">
        <f>R138</f>
        <v>0</v>
      </c>
      <c r="S137" s="200"/>
      <c r="T137" s="202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3" t="s">
        <v>79</v>
      </c>
      <c r="AT137" s="204" t="s">
        <v>73</v>
      </c>
      <c r="AU137" s="204" t="s">
        <v>79</v>
      </c>
      <c r="AY137" s="203" t="s">
        <v>121</v>
      </c>
      <c r="BK137" s="205">
        <f>BK138</f>
        <v>0</v>
      </c>
    </row>
    <row r="138" s="2" customFormat="1" ht="24.15" customHeight="1">
      <c r="A138" s="35"/>
      <c r="B138" s="36"/>
      <c r="C138" s="208" t="s">
        <v>122</v>
      </c>
      <c r="D138" s="208" t="s">
        <v>124</v>
      </c>
      <c r="E138" s="209" t="s">
        <v>143</v>
      </c>
      <c r="F138" s="210" t="s">
        <v>144</v>
      </c>
      <c r="G138" s="211" t="s">
        <v>145</v>
      </c>
      <c r="H138" s="212">
        <v>3.23</v>
      </c>
      <c r="I138" s="213"/>
      <c r="J138" s="214">
        <f>ROUND(I138*H138,2)</f>
        <v>0</v>
      </c>
      <c r="K138" s="210" t="s">
        <v>128</v>
      </c>
      <c r="L138" s="41"/>
      <c r="M138" s="215" t="s">
        <v>1</v>
      </c>
      <c r="N138" s="216" t="s">
        <v>39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9" t="s">
        <v>129</v>
      </c>
      <c r="AT138" s="219" t="s">
        <v>124</v>
      </c>
      <c r="AU138" s="219" t="s">
        <v>81</v>
      </c>
      <c r="AY138" s="14" t="s">
        <v>121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14" t="s">
        <v>79</v>
      </c>
      <c r="BK138" s="220">
        <f>ROUND(I138*H138,2)</f>
        <v>0</v>
      </c>
      <c r="BL138" s="14" t="s">
        <v>129</v>
      </c>
      <c r="BM138" s="219" t="s">
        <v>146</v>
      </c>
    </row>
    <row r="139" s="12" customFormat="1" ht="22.8" customHeight="1">
      <c r="A139" s="12"/>
      <c r="B139" s="192"/>
      <c r="C139" s="193"/>
      <c r="D139" s="194" t="s">
        <v>73</v>
      </c>
      <c r="E139" s="206" t="s">
        <v>147</v>
      </c>
      <c r="F139" s="206" t="s">
        <v>148</v>
      </c>
      <c r="G139" s="193"/>
      <c r="H139" s="193"/>
      <c r="I139" s="196"/>
      <c r="J139" s="207">
        <f>BK139</f>
        <v>0</v>
      </c>
      <c r="K139" s="193"/>
      <c r="L139" s="198"/>
      <c r="M139" s="199"/>
      <c r="N139" s="200"/>
      <c r="O139" s="200"/>
      <c r="P139" s="201">
        <f>P140</f>
        <v>0</v>
      </c>
      <c r="Q139" s="200"/>
      <c r="R139" s="201">
        <f>R140</f>
        <v>0</v>
      </c>
      <c r="S139" s="200"/>
      <c r="T139" s="20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3" t="s">
        <v>79</v>
      </c>
      <c r="AT139" s="204" t="s">
        <v>73</v>
      </c>
      <c r="AU139" s="204" t="s">
        <v>79</v>
      </c>
      <c r="AY139" s="203" t="s">
        <v>121</v>
      </c>
      <c r="BK139" s="205">
        <f>BK140</f>
        <v>0</v>
      </c>
    </row>
    <row r="140" s="2" customFormat="1" ht="24.15" customHeight="1">
      <c r="A140" s="35"/>
      <c r="B140" s="36"/>
      <c r="C140" s="208" t="s">
        <v>149</v>
      </c>
      <c r="D140" s="208" t="s">
        <v>124</v>
      </c>
      <c r="E140" s="209" t="s">
        <v>150</v>
      </c>
      <c r="F140" s="210" t="s">
        <v>151</v>
      </c>
      <c r="G140" s="211" t="s">
        <v>152</v>
      </c>
      <c r="H140" s="212">
        <v>40</v>
      </c>
      <c r="I140" s="213"/>
      <c r="J140" s="214">
        <f>ROUND(I140*H140,2)</f>
        <v>0</v>
      </c>
      <c r="K140" s="210" t="s">
        <v>128</v>
      </c>
      <c r="L140" s="41"/>
      <c r="M140" s="215" t="s">
        <v>1</v>
      </c>
      <c r="N140" s="216" t="s">
        <v>39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9" t="s">
        <v>129</v>
      </c>
      <c r="AT140" s="219" t="s">
        <v>124</v>
      </c>
      <c r="AU140" s="219" t="s">
        <v>81</v>
      </c>
      <c r="AY140" s="14" t="s">
        <v>121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14" t="s">
        <v>79</v>
      </c>
      <c r="BK140" s="220">
        <f>ROUND(I140*H140,2)</f>
        <v>0</v>
      </c>
      <c r="BL140" s="14" t="s">
        <v>129</v>
      </c>
      <c r="BM140" s="219" t="s">
        <v>153</v>
      </c>
    </row>
    <row r="141" s="12" customFormat="1" ht="22.8" customHeight="1">
      <c r="A141" s="12"/>
      <c r="B141" s="192"/>
      <c r="C141" s="193"/>
      <c r="D141" s="194" t="s">
        <v>73</v>
      </c>
      <c r="E141" s="206" t="s">
        <v>154</v>
      </c>
      <c r="F141" s="206" t="s">
        <v>155</v>
      </c>
      <c r="G141" s="193"/>
      <c r="H141" s="193"/>
      <c r="I141" s="196"/>
      <c r="J141" s="207">
        <f>BK141</f>
        <v>0</v>
      </c>
      <c r="K141" s="193"/>
      <c r="L141" s="198"/>
      <c r="M141" s="199"/>
      <c r="N141" s="200"/>
      <c r="O141" s="200"/>
      <c r="P141" s="201">
        <f>SUM(P142:P146)</f>
        <v>0</v>
      </c>
      <c r="Q141" s="200"/>
      <c r="R141" s="201">
        <f>SUM(R142:R146)</f>
        <v>0</v>
      </c>
      <c r="S141" s="200"/>
      <c r="T141" s="202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3" t="s">
        <v>79</v>
      </c>
      <c r="AT141" s="204" t="s">
        <v>73</v>
      </c>
      <c r="AU141" s="204" t="s">
        <v>79</v>
      </c>
      <c r="AY141" s="203" t="s">
        <v>121</v>
      </c>
      <c r="BK141" s="205">
        <f>SUM(BK142:BK146)</f>
        <v>0</v>
      </c>
    </row>
    <row r="142" s="2" customFormat="1" ht="24.15" customHeight="1">
      <c r="A142" s="35"/>
      <c r="B142" s="36"/>
      <c r="C142" s="208" t="s">
        <v>156</v>
      </c>
      <c r="D142" s="208" t="s">
        <v>124</v>
      </c>
      <c r="E142" s="209" t="s">
        <v>157</v>
      </c>
      <c r="F142" s="210" t="s">
        <v>158</v>
      </c>
      <c r="G142" s="211" t="s">
        <v>159</v>
      </c>
      <c r="H142" s="212">
        <v>310.80000000000001</v>
      </c>
      <c r="I142" s="213"/>
      <c r="J142" s="214">
        <f>ROUND(I142*H142,2)</f>
        <v>0</v>
      </c>
      <c r="K142" s="210" t="s">
        <v>128</v>
      </c>
      <c r="L142" s="41"/>
      <c r="M142" s="215" t="s">
        <v>1</v>
      </c>
      <c r="N142" s="216" t="s">
        <v>39</v>
      </c>
      <c r="O142" s="88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9" t="s">
        <v>129</v>
      </c>
      <c r="AT142" s="219" t="s">
        <v>124</v>
      </c>
      <c r="AU142" s="219" t="s">
        <v>81</v>
      </c>
      <c r="AY142" s="14" t="s">
        <v>121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4" t="s">
        <v>79</v>
      </c>
      <c r="BK142" s="220">
        <f>ROUND(I142*H142,2)</f>
        <v>0</v>
      </c>
      <c r="BL142" s="14" t="s">
        <v>129</v>
      </c>
      <c r="BM142" s="219" t="s">
        <v>160</v>
      </c>
    </row>
    <row r="143" s="2" customFormat="1" ht="33" customHeight="1">
      <c r="A143" s="35"/>
      <c r="B143" s="36"/>
      <c r="C143" s="208" t="s">
        <v>141</v>
      </c>
      <c r="D143" s="208" t="s">
        <v>124</v>
      </c>
      <c r="E143" s="209" t="s">
        <v>161</v>
      </c>
      <c r="F143" s="210" t="s">
        <v>162</v>
      </c>
      <c r="G143" s="211" t="s">
        <v>159</v>
      </c>
      <c r="H143" s="212">
        <v>51.799999999999997</v>
      </c>
      <c r="I143" s="213"/>
      <c r="J143" s="214">
        <f>ROUND(I143*H143,2)</f>
        <v>0</v>
      </c>
      <c r="K143" s="210" t="s">
        <v>128</v>
      </c>
      <c r="L143" s="41"/>
      <c r="M143" s="215" t="s">
        <v>1</v>
      </c>
      <c r="N143" s="216" t="s">
        <v>39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9" t="s">
        <v>129</v>
      </c>
      <c r="AT143" s="219" t="s">
        <v>124</v>
      </c>
      <c r="AU143" s="219" t="s">
        <v>81</v>
      </c>
      <c r="AY143" s="14" t="s">
        <v>121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4" t="s">
        <v>79</v>
      </c>
      <c r="BK143" s="220">
        <f>ROUND(I143*H143,2)</f>
        <v>0</v>
      </c>
      <c r="BL143" s="14" t="s">
        <v>129</v>
      </c>
      <c r="BM143" s="219" t="s">
        <v>163</v>
      </c>
    </row>
    <row r="144" s="2" customFormat="1" ht="33" customHeight="1">
      <c r="A144" s="35"/>
      <c r="B144" s="36"/>
      <c r="C144" s="208" t="s">
        <v>147</v>
      </c>
      <c r="D144" s="208" t="s">
        <v>124</v>
      </c>
      <c r="E144" s="209" t="s">
        <v>164</v>
      </c>
      <c r="F144" s="210" t="s">
        <v>165</v>
      </c>
      <c r="G144" s="211" t="s">
        <v>159</v>
      </c>
      <c r="H144" s="212">
        <v>5.9000000000000004</v>
      </c>
      <c r="I144" s="213"/>
      <c r="J144" s="214">
        <f>ROUND(I144*H144,2)</f>
        <v>0</v>
      </c>
      <c r="K144" s="210" t="s">
        <v>128</v>
      </c>
      <c r="L144" s="41"/>
      <c r="M144" s="215" t="s">
        <v>1</v>
      </c>
      <c r="N144" s="216" t="s">
        <v>39</v>
      </c>
      <c r="O144" s="88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9" t="s">
        <v>129</v>
      </c>
      <c r="AT144" s="219" t="s">
        <v>124</v>
      </c>
      <c r="AU144" s="219" t="s">
        <v>81</v>
      </c>
      <c r="AY144" s="14" t="s">
        <v>121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14" t="s">
        <v>79</v>
      </c>
      <c r="BK144" s="220">
        <f>ROUND(I144*H144,2)</f>
        <v>0</v>
      </c>
      <c r="BL144" s="14" t="s">
        <v>129</v>
      </c>
      <c r="BM144" s="219" t="s">
        <v>166</v>
      </c>
    </row>
    <row r="145" s="2" customFormat="1" ht="33" customHeight="1">
      <c r="A145" s="35"/>
      <c r="B145" s="36"/>
      <c r="C145" s="208" t="s">
        <v>167</v>
      </c>
      <c r="D145" s="208" t="s">
        <v>124</v>
      </c>
      <c r="E145" s="209" t="s">
        <v>168</v>
      </c>
      <c r="F145" s="210" t="s">
        <v>169</v>
      </c>
      <c r="G145" s="211" t="s">
        <v>159</v>
      </c>
      <c r="H145" s="212">
        <v>5.9000000000000004</v>
      </c>
      <c r="I145" s="213"/>
      <c r="J145" s="214">
        <f>ROUND(I145*H145,2)</f>
        <v>0</v>
      </c>
      <c r="K145" s="210" t="s">
        <v>128</v>
      </c>
      <c r="L145" s="41"/>
      <c r="M145" s="215" t="s">
        <v>1</v>
      </c>
      <c r="N145" s="216" t="s">
        <v>39</v>
      </c>
      <c r="O145" s="88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9" t="s">
        <v>129</v>
      </c>
      <c r="AT145" s="219" t="s">
        <v>124</v>
      </c>
      <c r="AU145" s="219" t="s">
        <v>81</v>
      </c>
      <c r="AY145" s="14" t="s">
        <v>121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4" t="s">
        <v>79</v>
      </c>
      <c r="BK145" s="220">
        <f>ROUND(I145*H145,2)</f>
        <v>0</v>
      </c>
      <c r="BL145" s="14" t="s">
        <v>129</v>
      </c>
      <c r="BM145" s="219" t="s">
        <v>170</v>
      </c>
    </row>
    <row r="146" s="2" customFormat="1" ht="24.15" customHeight="1">
      <c r="A146" s="35"/>
      <c r="B146" s="36"/>
      <c r="C146" s="208" t="s">
        <v>171</v>
      </c>
      <c r="D146" s="208" t="s">
        <v>124</v>
      </c>
      <c r="E146" s="209" t="s">
        <v>172</v>
      </c>
      <c r="F146" s="210" t="s">
        <v>173</v>
      </c>
      <c r="G146" s="211" t="s">
        <v>159</v>
      </c>
      <c r="H146" s="212">
        <v>40</v>
      </c>
      <c r="I146" s="213"/>
      <c r="J146" s="214">
        <f>ROUND(I146*H146,2)</f>
        <v>0</v>
      </c>
      <c r="K146" s="210" t="s">
        <v>128</v>
      </c>
      <c r="L146" s="41"/>
      <c r="M146" s="215" t="s">
        <v>1</v>
      </c>
      <c r="N146" s="216" t="s">
        <v>39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9" t="s">
        <v>129</v>
      </c>
      <c r="AT146" s="219" t="s">
        <v>124</v>
      </c>
      <c r="AU146" s="219" t="s">
        <v>81</v>
      </c>
      <c r="AY146" s="14" t="s">
        <v>121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14" t="s">
        <v>79</v>
      </c>
      <c r="BK146" s="220">
        <f>ROUND(I146*H146,2)</f>
        <v>0</v>
      </c>
      <c r="BL146" s="14" t="s">
        <v>129</v>
      </c>
      <c r="BM146" s="219" t="s">
        <v>174</v>
      </c>
    </row>
    <row r="147" s="12" customFormat="1" ht="25.92" customHeight="1">
      <c r="A147" s="12"/>
      <c r="B147" s="192"/>
      <c r="C147" s="193"/>
      <c r="D147" s="194" t="s">
        <v>73</v>
      </c>
      <c r="E147" s="195" t="s">
        <v>175</v>
      </c>
      <c r="F147" s="195" t="s">
        <v>176</v>
      </c>
      <c r="G147" s="193"/>
      <c r="H147" s="193"/>
      <c r="I147" s="196"/>
      <c r="J147" s="197">
        <f>BK147</f>
        <v>0</v>
      </c>
      <c r="K147" s="193"/>
      <c r="L147" s="198"/>
      <c r="M147" s="199"/>
      <c r="N147" s="200"/>
      <c r="O147" s="200"/>
      <c r="P147" s="201">
        <f>P148</f>
        <v>0</v>
      </c>
      <c r="Q147" s="200"/>
      <c r="R147" s="201">
        <f>R148</f>
        <v>0.026137499999999998</v>
      </c>
      <c r="S147" s="200"/>
      <c r="T147" s="202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3" t="s">
        <v>81</v>
      </c>
      <c r="AT147" s="204" t="s">
        <v>73</v>
      </c>
      <c r="AU147" s="204" t="s">
        <v>74</v>
      </c>
      <c r="AY147" s="203" t="s">
        <v>121</v>
      </c>
      <c r="BK147" s="205">
        <f>BK148</f>
        <v>0</v>
      </c>
    </row>
    <row r="148" s="12" customFormat="1" ht="22.8" customHeight="1">
      <c r="A148" s="12"/>
      <c r="B148" s="192"/>
      <c r="C148" s="193"/>
      <c r="D148" s="194" t="s">
        <v>73</v>
      </c>
      <c r="E148" s="206" t="s">
        <v>177</v>
      </c>
      <c r="F148" s="206" t="s">
        <v>178</v>
      </c>
      <c r="G148" s="193"/>
      <c r="H148" s="193"/>
      <c r="I148" s="196"/>
      <c r="J148" s="207">
        <f>BK148</f>
        <v>0</v>
      </c>
      <c r="K148" s="193"/>
      <c r="L148" s="198"/>
      <c r="M148" s="199"/>
      <c r="N148" s="200"/>
      <c r="O148" s="200"/>
      <c r="P148" s="201">
        <f>SUM(P149:P156)</f>
        <v>0</v>
      </c>
      <c r="Q148" s="200"/>
      <c r="R148" s="201">
        <f>SUM(R149:R156)</f>
        <v>0.026137499999999998</v>
      </c>
      <c r="S148" s="200"/>
      <c r="T148" s="202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3" t="s">
        <v>81</v>
      </c>
      <c r="AT148" s="204" t="s">
        <v>73</v>
      </c>
      <c r="AU148" s="204" t="s">
        <v>79</v>
      </c>
      <c r="AY148" s="203" t="s">
        <v>121</v>
      </c>
      <c r="BK148" s="205">
        <f>SUM(BK149:BK156)</f>
        <v>0</v>
      </c>
    </row>
    <row r="149" s="2" customFormat="1" ht="24.15" customHeight="1">
      <c r="A149" s="35"/>
      <c r="B149" s="36"/>
      <c r="C149" s="208" t="s">
        <v>8</v>
      </c>
      <c r="D149" s="208" t="s">
        <v>124</v>
      </c>
      <c r="E149" s="209" t="s">
        <v>179</v>
      </c>
      <c r="F149" s="210" t="s">
        <v>180</v>
      </c>
      <c r="G149" s="211" t="s">
        <v>152</v>
      </c>
      <c r="H149" s="212">
        <v>65</v>
      </c>
      <c r="I149" s="213"/>
      <c r="J149" s="214">
        <f>ROUND(I149*H149,2)</f>
        <v>0</v>
      </c>
      <c r="K149" s="210" t="s">
        <v>128</v>
      </c>
      <c r="L149" s="41"/>
      <c r="M149" s="215" t="s">
        <v>1</v>
      </c>
      <c r="N149" s="216" t="s">
        <v>39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9" t="s">
        <v>181</v>
      </c>
      <c r="AT149" s="219" t="s">
        <v>124</v>
      </c>
      <c r="AU149" s="219" t="s">
        <v>81</v>
      </c>
      <c r="AY149" s="14" t="s">
        <v>121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4" t="s">
        <v>79</v>
      </c>
      <c r="BK149" s="220">
        <f>ROUND(I149*H149,2)</f>
        <v>0</v>
      </c>
      <c r="BL149" s="14" t="s">
        <v>181</v>
      </c>
      <c r="BM149" s="219" t="s">
        <v>182</v>
      </c>
    </row>
    <row r="150" s="2" customFormat="1" ht="24.15" customHeight="1">
      <c r="A150" s="35"/>
      <c r="B150" s="36"/>
      <c r="C150" s="208" t="s">
        <v>183</v>
      </c>
      <c r="D150" s="208" t="s">
        <v>124</v>
      </c>
      <c r="E150" s="209" t="s">
        <v>184</v>
      </c>
      <c r="F150" s="210" t="s">
        <v>185</v>
      </c>
      <c r="G150" s="211" t="s">
        <v>152</v>
      </c>
      <c r="H150" s="212">
        <v>147</v>
      </c>
      <c r="I150" s="213"/>
      <c r="J150" s="214">
        <f>ROUND(I150*H150,2)</f>
        <v>0</v>
      </c>
      <c r="K150" s="210" t="s">
        <v>128</v>
      </c>
      <c r="L150" s="41"/>
      <c r="M150" s="215" t="s">
        <v>1</v>
      </c>
      <c r="N150" s="216" t="s">
        <v>39</v>
      </c>
      <c r="O150" s="88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9" t="s">
        <v>181</v>
      </c>
      <c r="AT150" s="219" t="s">
        <v>124</v>
      </c>
      <c r="AU150" s="219" t="s">
        <v>81</v>
      </c>
      <c r="AY150" s="14" t="s">
        <v>121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14" t="s">
        <v>79</v>
      </c>
      <c r="BK150" s="220">
        <f>ROUND(I150*H150,2)</f>
        <v>0</v>
      </c>
      <c r="BL150" s="14" t="s">
        <v>181</v>
      </c>
      <c r="BM150" s="219" t="s">
        <v>186</v>
      </c>
    </row>
    <row r="151" s="2" customFormat="1" ht="24.15" customHeight="1">
      <c r="A151" s="35"/>
      <c r="B151" s="36"/>
      <c r="C151" s="221" t="s">
        <v>187</v>
      </c>
      <c r="D151" s="221" t="s">
        <v>188</v>
      </c>
      <c r="E151" s="222" t="s">
        <v>189</v>
      </c>
      <c r="F151" s="223" t="s">
        <v>190</v>
      </c>
      <c r="G151" s="224" t="s">
        <v>152</v>
      </c>
      <c r="H151" s="225">
        <v>169.05000000000001</v>
      </c>
      <c r="I151" s="226"/>
      <c r="J151" s="227">
        <f>ROUND(I151*H151,2)</f>
        <v>0</v>
      </c>
      <c r="K151" s="223" t="s">
        <v>128</v>
      </c>
      <c r="L151" s="228"/>
      <c r="M151" s="229" t="s">
        <v>1</v>
      </c>
      <c r="N151" s="230" t="s">
        <v>39</v>
      </c>
      <c r="O151" s="88"/>
      <c r="P151" s="217">
        <f>O151*H151</f>
        <v>0</v>
      </c>
      <c r="Q151" s="217">
        <v>0.00014999999999999999</v>
      </c>
      <c r="R151" s="217">
        <f>Q151*H151</f>
        <v>0.025357499999999998</v>
      </c>
      <c r="S151" s="217">
        <v>0</v>
      </c>
      <c r="T151" s="21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9" t="s">
        <v>191</v>
      </c>
      <c r="AT151" s="219" t="s">
        <v>188</v>
      </c>
      <c r="AU151" s="219" t="s">
        <v>81</v>
      </c>
      <c r="AY151" s="14" t="s">
        <v>121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4" t="s">
        <v>79</v>
      </c>
      <c r="BK151" s="220">
        <f>ROUND(I151*H151,2)</f>
        <v>0</v>
      </c>
      <c r="BL151" s="14" t="s">
        <v>181</v>
      </c>
      <c r="BM151" s="219" t="s">
        <v>192</v>
      </c>
    </row>
    <row r="152" s="2" customFormat="1" ht="16.5" customHeight="1">
      <c r="A152" s="35"/>
      <c r="B152" s="36"/>
      <c r="C152" s="208" t="s">
        <v>193</v>
      </c>
      <c r="D152" s="208" t="s">
        <v>124</v>
      </c>
      <c r="E152" s="209" t="s">
        <v>194</v>
      </c>
      <c r="F152" s="210" t="s">
        <v>195</v>
      </c>
      <c r="G152" s="211" t="s">
        <v>196</v>
      </c>
      <c r="H152" s="212">
        <v>6</v>
      </c>
      <c r="I152" s="213"/>
      <c r="J152" s="214">
        <f>ROUND(I152*H152,2)</f>
        <v>0</v>
      </c>
      <c r="K152" s="210" t="s">
        <v>128</v>
      </c>
      <c r="L152" s="41"/>
      <c r="M152" s="215" t="s">
        <v>1</v>
      </c>
      <c r="N152" s="216" t="s">
        <v>39</v>
      </c>
      <c r="O152" s="88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9" t="s">
        <v>197</v>
      </c>
      <c r="AT152" s="219" t="s">
        <v>124</v>
      </c>
      <c r="AU152" s="219" t="s">
        <v>81</v>
      </c>
      <c r="AY152" s="14" t="s">
        <v>121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14" t="s">
        <v>79</v>
      </c>
      <c r="BK152" s="220">
        <f>ROUND(I152*H152,2)</f>
        <v>0</v>
      </c>
      <c r="BL152" s="14" t="s">
        <v>197</v>
      </c>
      <c r="BM152" s="219" t="s">
        <v>198</v>
      </c>
    </row>
    <row r="153" s="2" customFormat="1" ht="16.5" customHeight="1">
      <c r="A153" s="35"/>
      <c r="B153" s="36"/>
      <c r="C153" s="221" t="s">
        <v>181</v>
      </c>
      <c r="D153" s="221" t="s">
        <v>188</v>
      </c>
      <c r="E153" s="222" t="s">
        <v>199</v>
      </c>
      <c r="F153" s="223" t="s">
        <v>200</v>
      </c>
      <c r="G153" s="224" t="s">
        <v>196</v>
      </c>
      <c r="H153" s="225">
        <v>6</v>
      </c>
      <c r="I153" s="226"/>
      <c r="J153" s="227">
        <f>ROUND(I153*H153,2)</f>
        <v>0</v>
      </c>
      <c r="K153" s="223" t="s">
        <v>1</v>
      </c>
      <c r="L153" s="228"/>
      <c r="M153" s="229" t="s">
        <v>1</v>
      </c>
      <c r="N153" s="230" t="s">
        <v>39</v>
      </c>
      <c r="O153" s="88"/>
      <c r="P153" s="217">
        <f>O153*H153</f>
        <v>0</v>
      </c>
      <c r="Q153" s="217">
        <v>0.00012999999999999999</v>
      </c>
      <c r="R153" s="217">
        <f>Q153*H153</f>
        <v>0.00077999999999999988</v>
      </c>
      <c r="S153" s="217">
        <v>0</v>
      </c>
      <c r="T153" s="21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9" t="s">
        <v>201</v>
      </c>
      <c r="AT153" s="219" t="s">
        <v>188</v>
      </c>
      <c r="AU153" s="219" t="s">
        <v>81</v>
      </c>
      <c r="AY153" s="14" t="s">
        <v>121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4" t="s">
        <v>79</v>
      </c>
      <c r="BK153" s="220">
        <f>ROUND(I153*H153,2)</f>
        <v>0</v>
      </c>
      <c r="BL153" s="14" t="s">
        <v>201</v>
      </c>
      <c r="BM153" s="219" t="s">
        <v>202</v>
      </c>
    </row>
    <row r="154" s="2" customFormat="1" ht="24.15" customHeight="1">
      <c r="A154" s="35"/>
      <c r="B154" s="36"/>
      <c r="C154" s="208" t="s">
        <v>203</v>
      </c>
      <c r="D154" s="208" t="s">
        <v>124</v>
      </c>
      <c r="E154" s="209" t="s">
        <v>204</v>
      </c>
      <c r="F154" s="210" t="s">
        <v>205</v>
      </c>
      <c r="G154" s="211" t="s">
        <v>196</v>
      </c>
      <c r="H154" s="212">
        <v>6</v>
      </c>
      <c r="I154" s="213"/>
      <c r="J154" s="214">
        <f>ROUND(I154*H154,2)</f>
        <v>0</v>
      </c>
      <c r="K154" s="210" t="s">
        <v>128</v>
      </c>
      <c r="L154" s="41"/>
      <c r="M154" s="215" t="s">
        <v>1</v>
      </c>
      <c r="N154" s="216" t="s">
        <v>39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9" t="s">
        <v>181</v>
      </c>
      <c r="AT154" s="219" t="s">
        <v>124</v>
      </c>
      <c r="AU154" s="219" t="s">
        <v>81</v>
      </c>
      <c r="AY154" s="14" t="s">
        <v>121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4" t="s">
        <v>79</v>
      </c>
      <c r="BK154" s="220">
        <f>ROUND(I154*H154,2)</f>
        <v>0</v>
      </c>
      <c r="BL154" s="14" t="s">
        <v>181</v>
      </c>
      <c r="BM154" s="219" t="s">
        <v>206</v>
      </c>
    </row>
    <row r="155" s="2" customFormat="1" ht="24.15" customHeight="1">
      <c r="A155" s="35"/>
      <c r="B155" s="36"/>
      <c r="C155" s="208" t="s">
        <v>207</v>
      </c>
      <c r="D155" s="208" t="s">
        <v>124</v>
      </c>
      <c r="E155" s="209" t="s">
        <v>208</v>
      </c>
      <c r="F155" s="210" t="s">
        <v>209</v>
      </c>
      <c r="G155" s="211" t="s">
        <v>196</v>
      </c>
      <c r="H155" s="212">
        <v>12</v>
      </c>
      <c r="I155" s="213"/>
      <c r="J155" s="214">
        <f>ROUND(I155*H155,2)</f>
        <v>0</v>
      </c>
      <c r="K155" s="210" t="s">
        <v>128</v>
      </c>
      <c r="L155" s="41"/>
      <c r="M155" s="215" t="s">
        <v>1</v>
      </c>
      <c r="N155" s="216" t="s">
        <v>39</v>
      </c>
      <c r="O155" s="88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9" t="s">
        <v>181</v>
      </c>
      <c r="AT155" s="219" t="s">
        <v>124</v>
      </c>
      <c r="AU155" s="219" t="s">
        <v>81</v>
      </c>
      <c r="AY155" s="14" t="s">
        <v>121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4" t="s">
        <v>79</v>
      </c>
      <c r="BK155" s="220">
        <f>ROUND(I155*H155,2)</f>
        <v>0</v>
      </c>
      <c r="BL155" s="14" t="s">
        <v>181</v>
      </c>
      <c r="BM155" s="219" t="s">
        <v>210</v>
      </c>
    </row>
    <row r="156" s="2" customFormat="1" ht="24.15" customHeight="1">
      <c r="A156" s="35"/>
      <c r="B156" s="36"/>
      <c r="C156" s="208" t="s">
        <v>211</v>
      </c>
      <c r="D156" s="208" t="s">
        <v>124</v>
      </c>
      <c r="E156" s="209" t="s">
        <v>212</v>
      </c>
      <c r="F156" s="210" t="s">
        <v>213</v>
      </c>
      <c r="G156" s="211" t="s">
        <v>196</v>
      </c>
      <c r="H156" s="212">
        <v>3</v>
      </c>
      <c r="I156" s="213"/>
      <c r="J156" s="214">
        <f>ROUND(I156*H156,2)</f>
        <v>0</v>
      </c>
      <c r="K156" s="210" t="s">
        <v>128</v>
      </c>
      <c r="L156" s="41"/>
      <c r="M156" s="215" t="s">
        <v>1</v>
      </c>
      <c r="N156" s="216" t="s">
        <v>39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9" t="s">
        <v>181</v>
      </c>
      <c r="AT156" s="219" t="s">
        <v>124</v>
      </c>
      <c r="AU156" s="219" t="s">
        <v>81</v>
      </c>
      <c r="AY156" s="14" t="s">
        <v>121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4" t="s">
        <v>79</v>
      </c>
      <c r="BK156" s="220">
        <f>ROUND(I156*H156,2)</f>
        <v>0</v>
      </c>
      <c r="BL156" s="14" t="s">
        <v>181</v>
      </c>
      <c r="BM156" s="219" t="s">
        <v>214</v>
      </c>
    </row>
    <row r="157" s="12" customFormat="1" ht="25.92" customHeight="1">
      <c r="A157" s="12"/>
      <c r="B157" s="192"/>
      <c r="C157" s="193"/>
      <c r="D157" s="194" t="s">
        <v>73</v>
      </c>
      <c r="E157" s="195" t="s">
        <v>188</v>
      </c>
      <c r="F157" s="195" t="s">
        <v>215</v>
      </c>
      <c r="G157" s="193"/>
      <c r="H157" s="193"/>
      <c r="I157" s="196"/>
      <c r="J157" s="197">
        <f>BK157</f>
        <v>0</v>
      </c>
      <c r="K157" s="193"/>
      <c r="L157" s="198"/>
      <c r="M157" s="199"/>
      <c r="N157" s="200"/>
      <c r="O157" s="200"/>
      <c r="P157" s="201">
        <f>P158+P161+P182</f>
        <v>0</v>
      </c>
      <c r="Q157" s="200"/>
      <c r="R157" s="201">
        <f>R158+R161+R182</f>
        <v>16.487493499999999</v>
      </c>
      <c r="S157" s="200"/>
      <c r="T157" s="202">
        <f>T158+T161+T182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3" t="s">
        <v>134</v>
      </c>
      <c r="AT157" s="204" t="s">
        <v>73</v>
      </c>
      <c r="AU157" s="204" t="s">
        <v>74</v>
      </c>
      <c r="AY157" s="203" t="s">
        <v>121</v>
      </c>
      <c r="BK157" s="205">
        <f>BK158+BK161+BK182</f>
        <v>0</v>
      </c>
    </row>
    <row r="158" s="12" customFormat="1" ht="22.8" customHeight="1">
      <c r="A158" s="12"/>
      <c r="B158" s="192"/>
      <c r="C158" s="193"/>
      <c r="D158" s="194" t="s">
        <v>73</v>
      </c>
      <c r="E158" s="206" t="s">
        <v>216</v>
      </c>
      <c r="F158" s="206" t="s">
        <v>217</v>
      </c>
      <c r="G158" s="193"/>
      <c r="H158" s="193"/>
      <c r="I158" s="196"/>
      <c r="J158" s="207">
        <f>BK158</f>
        <v>0</v>
      </c>
      <c r="K158" s="193"/>
      <c r="L158" s="198"/>
      <c r="M158" s="199"/>
      <c r="N158" s="200"/>
      <c r="O158" s="200"/>
      <c r="P158" s="201">
        <f>SUM(P159:P160)</f>
        <v>0</v>
      </c>
      <c r="Q158" s="200"/>
      <c r="R158" s="201">
        <f>SUM(R159:R160)</f>
        <v>0</v>
      </c>
      <c r="S158" s="200"/>
      <c r="T158" s="202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3" t="s">
        <v>134</v>
      </c>
      <c r="AT158" s="204" t="s">
        <v>73</v>
      </c>
      <c r="AU158" s="204" t="s">
        <v>79</v>
      </c>
      <c r="AY158" s="203" t="s">
        <v>121</v>
      </c>
      <c r="BK158" s="205">
        <f>SUM(BK159:BK160)</f>
        <v>0</v>
      </c>
    </row>
    <row r="159" s="2" customFormat="1" ht="24.15" customHeight="1">
      <c r="A159" s="35"/>
      <c r="B159" s="36"/>
      <c r="C159" s="208" t="s">
        <v>218</v>
      </c>
      <c r="D159" s="208" t="s">
        <v>124</v>
      </c>
      <c r="E159" s="209" t="s">
        <v>219</v>
      </c>
      <c r="F159" s="210" t="s">
        <v>220</v>
      </c>
      <c r="G159" s="211" t="s">
        <v>221</v>
      </c>
      <c r="H159" s="212">
        <v>1</v>
      </c>
      <c r="I159" s="213"/>
      <c r="J159" s="214">
        <f>ROUND(I159*H159,2)</f>
        <v>0</v>
      </c>
      <c r="K159" s="210" t="s">
        <v>128</v>
      </c>
      <c r="L159" s="41"/>
      <c r="M159" s="215" t="s">
        <v>1</v>
      </c>
      <c r="N159" s="216" t="s">
        <v>39</v>
      </c>
      <c r="O159" s="88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9" t="s">
        <v>197</v>
      </c>
      <c r="AT159" s="219" t="s">
        <v>124</v>
      </c>
      <c r="AU159" s="219" t="s">
        <v>81</v>
      </c>
      <c r="AY159" s="14" t="s">
        <v>121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4" t="s">
        <v>79</v>
      </c>
      <c r="BK159" s="220">
        <f>ROUND(I159*H159,2)</f>
        <v>0</v>
      </c>
      <c r="BL159" s="14" t="s">
        <v>197</v>
      </c>
      <c r="BM159" s="219" t="s">
        <v>222</v>
      </c>
    </row>
    <row r="160" s="2" customFormat="1" ht="16.5" customHeight="1">
      <c r="A160" s="35"/>
      <c r="B160" s="36"/>
      <c r="C160" s="208" t="s">
        <v>7</v>
      </c>
      <c r="D160" s="208" t="s">
        <v>124</v>
      </c>
      <c r="E160" s="209" t="s">
        <v>223</v>
      </c>
      <c r="F160" s="210" t="s">
        <v>224</v>
      </c>
      <c r="G160" s="211" t="s">
        <v>221</v>
      </c>
      <c r="H160" s="212">
        <v>4</v>
      </c>
      <c r="I160" s="213"/>
      <c r="J160" s="214">
        <f>ROUND(I160*H160,2)</f>
        <v>0</v>
      </c>
      <c r="K160" s="210" t="s">
        <v>128</v>
      </c>
      <c r="L160" s="41"/>
      <c r="M160" s="215" t="s">
        <v>1</v>
      </c>
      <c r="N160" s="216" t="s">
        <v>39</v>
      </c>
      <c r="O160" s="88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9" t="s">
        <v>197</v>
      </c>
      <c r="AT160" s="219" t="s">
        <v>124</v>
      </c>
      <c r="AU160" s="219" t="s">
        <v>81</v>
      </c>
      <c r="AY160" s="14" t="s">
        <v>121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14" t="s">
        <v>79</v>
      </c>
      <c r="BK160" s="220">
        <f>ROUND(I160*H160,2)</f>
        <v>0</v>
      </c>
      <c r="BL160" s="14" t="s">
        <v>197</v>
      </c>
      <c r="BM160" s="219" t="s">
        <v>225</v>
      </c>
    </row>
    <row r="161" s="12" customFormat="1" ht="22.8" customHeight="1">
      <c r="A161" s="12"/>
      <c r="B161" s="192"/>
      <c r="C161" s="193"/>
      <c r="D161" s="194" t="s">
        <v>73</v>
      </c>
      <c r="E161" s="206" t="s">
        <v>226</v>
      </c>
      <c r="F161" s="206" t="s">
        <v>227</v>
      </c>
      <c r="G161" s="193"/>
      <c r="H161" s="193"/>
      <c r="I161" s="196"/>
      <c r="J161" s="207">
        <f>BK161</f>
        <v>0</v>
      </c>
      <c r="K161" s="193"/>
      <c r="L161" s="198"/>
      <c r="M161" s="199"/>
      <c r="N161" s="200"/>
      <c r="O161" s="200"/>
      <c r="P161" s="201">
        <f>SUM(P162:P181)</f>
        <v>0</v>
      </c>
      <c r="Q161" s="200"/>
      <c r="R161" s="201">
        <f>SUM(R162:R181)</f>
        <v>10.723199999999999</v>
      </c>
      <c r="S161" s="200"/>
      <c r="T161" s="202">
        <f>SUM(T162:T181)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3" t="s">
        <v>134</v>
      </c>
      <c r="AT161" s="204" t="s">
        <v>73</v>
      </c>
      <c r="AU161" s="204" t="s">
        <v>79</v>
      </c>
      <c r="AY161" s="203" t="s">
        <v>121</v>
      </c>
      <c r="BK161" s="205">
        <f>SUM(BK162:BK181)</f>
        <v>0</v>
      </c>
    </row>
    <row r="162" s="2" customFormat="1" ht="16.5" customHeight="1">
      <c r="A162" s="35"/>
      <c r="B162" s="36"/>
      <c r="C162" s="208" t="s">
        <v>228</v>
      </c>
      <c r="D162" s="208" t="s">
        <v>124</v>
      </c>
      <c r="E162" s="209" t="s">
        <v>229</v>
      </c>
      <c r="F162" s="210" t="s">
        <v>230</v>
      </c>
      <c r="G162" s="211" t="s">
        <v>196</v>
      </c>
      <c r="H162" s="212">
        <v>3</v>
      </c>
      <c r="I162" s="213"/>
      <c r="J162" s="214">
        <f>ROUND(I162*H162,2)</f>
        <v>0</v>
      </c>
      <c r="K162" s="210" t="s">
        <v>128</v>
      </c>
      <c r="L162" s="41"/>
      <c r="M162" s="215" t="s">
        <v>1</v>
      </c>
      <c r="N162" s="216" t="s">
        <v>39</v>
      </c>
      <c r="O162" s="88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9" t="s">
        <v>197</v>
      </c>
      <c r="AT162" s="219" t="s">
        <v>124</v>
      </c>
      <c r="AU162" s="219" t="s">
        <v>81</v>
      </c>
      <c r="AY162" s="14" t="s">
        <v>121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14" t="s">
        <v>79</v>
      </c>
      <c r="BK162" s="220">
        <f>ROUND(I162*H162,2)</f>
        <v>0</v>
      </c>
      <c r="BL162" s="14" t="s">
        <v>197</v>
      </c>
      <c r="BM162" s="219" t="s">
        <v>231</v>
      </c>
    </row>
    <row r="163" s="2" customFormat="1" ht="16.5" customHeight="1">
      <c r="A163" s="35"/>
      <c r="B163" s="36"/>
      <c r="C163" s="221" t="s">
        <v>232</v>
      </c>
      <c r="D163" s="221" t="s">
        <v>188</v>
      </c>
      <c r="E163" s="222" t="s">
        <v>233</v>
      </c>
      <c r="F163" s="223" t="s">
        <v>234</v>
      </c>
      <c r="G163" s="224" t="s">
        <v>196</v>
      </c>
      <c r="H163" s="225">
        <v>3</v>
      </c>
      <c r="I163" s="226"/>
      <c r="J163" s="227">
        <f>ROUND(I163*H163,2)</f>
        <v>0</v>
      </c>
      <c r="K163" s="223" t="s">
        <v>1</v>
      </c>
      <c r="L163" s="228"/>
      <c r="M163" s="229" t="s">
        <v>1</v>
      </c>
      <c r="N163" s="230" t="s">
        <v>39</v>
      </c>
      <c r="O163" s="88"/>
      <c r="P163" s="217">
        <f>O163*H163</f>
        <v>0</v>
      </c>
      <c r="Q163" s="217">
        <v>0</v>
      </c>
      <c r="R163" s="217">
        <f>Q163*H163</f>
        <v>0</v>
      </c>
      <c r="S163" s="217">
        <v>0</v>
      </c>
      <c r="T163" s="21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9" t="s">
        <v>201</v>
      </c>
      <c r="AT163" s="219" t="s">
        <v>188</v>
      </c>
      <c r="AU163" s="219" t="s">
        <v>81</v>
      </c>
      <c r="AY163" s="14" t="s">
        <v>121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14" t="s">
        <v>79</v>
      </c>
      <c r="BK163" s="220">
        <f>ROUND(I163*H163,2)</f>
        <v>0</v>
      </c>
      <c r="BL163" s="14" t="s">
        <v>201</v>
      </c>
      <c r="BM163" s="219" t="s">
        <v>235</v>
      </c>
    </row>
    <row r="164" s="2" customFormat="1" ht="24.15" customHeight="1">
      <c r="A164" s="35"/>
      <c r="B164" s="36"/>
      <c r="C164" s="208" t="s">
        <v>236</v>
      </c>
      <c r="D164" s="208" t="s">
        <v>124</v>
      </c>
      <c r="E164" s="209" t="s">
        <v>237</v>
      </c>
      <c r="F164" s="210" t="s">
        <v>238</v>
      </c>
      <c r="G164" s="211" t="s">
        <v>196</v>
      </c>
      <c r="H164" s="212">
        <v>1</v>
      </c>
      <c r="I164" s="213"/>
      <c r="J164" s="214">
        <f>ROUND(I164*H164,2)</f>
        <v>0</v>
      </c>
      <c r="K164" s="210" t="s">
        <v>128</v>
      </c>
      <c r="L164" s="41"/>
      <c r="M164" s="215" t="s">
        <v>1</v>
      </c>
      <c r="N164" s="216" t="s">
        <v>39</v>
      </c>
      <c r="O164" s="88"/>
      <c r="P164" s="217">
        <f>O164*H164</f>
        <v>0</v>
      </c>
      <c r="Q164" s="217">
        <v>3.5743999999999998</v>
      </c>
      <c r="R164" s="217">
        <f>Q164*H164</f>
        <v>3.5743999999999998</v>
      </c>
      <c r="S164" s="217">
        <v>0</v>
      </c>
      <c r="T164" s="21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9" t="s">
        <v>197</v>
      </c>
      <c r="AT164" s="219" t="s">
        <v>124</v>
      </c>
      <c r="AU164" s="219" t="s">
        <v>81</v>
      </c>
      <c r="AY164" s="14" t="s">
        <v>121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4" t="s">
        <v>79</v>
      </c>
      <c r="BK164" s="220">
        <f>ROUND(I164*H164,2)</f>
        <v>0</v>
      </c>
      <c r="BL164" s="14" t="s">
        <v>197</v>
      </c>
      <c r="BM164" s="219" t="s">
        <v>239</v>
      </c>
    </row>
    <row r="165" s="2" customFormat="1" ht="37.8" customHeight="1">
      <c r="A165" s="35"/>
      <c r="B165" s="36"/>
      <c r="C165" s="221" t="s">
        <v>240</v>
      </c>
      <c r="D165" s="221" t="s">
        <v>188</v>
      </c>
      <c r="E165" s="222" t="s">
        <v>241</v>
      </c>
      <c r="F165" s="223" t="s">
        <v>242</v>
      </c>
      <c r="G165" s="224" t="s">
        <v>1</v>
      </c>
      <c r="H165" s="225">
        <v>1</v>
      </c>
      <c r="I165" s="226"/>
      <c r="J165" s="227">
        <f>ROUND(I165*H165,2)</f>
        <v>0</v>
      </c>
      <c r="K165" s="223" t="s">
        <v>1</v>
      </c>
      <c r="L165" s="228"/>
      <c r="M165" s="229" t="s">
        <v>1</v>
      </c>
      <c r="N165" s="230" t="s">
        <v>39</v>
      </c>
      <c r="O165" s="88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9" t="s">
        <v>201</v>
      </c>
      <c r="AT165" s="219" t="s">
        <v>188</v>
      </c>
      <c r="AU165" s="219" t="s">
        <v>81</v>
      </c>
      <c r="AY165" s="14" t="s">
        <v>121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4" t="s">
        <v>79</v>
      </c>
      <c r="BK165" s="220">
        <f>ROUND(I165*H165,2)</f>
        <v>0</v>
      </c>
      <c r="BL165" s="14" t="s">
        <v>201</v>
      </c>
      <c r="BM165" s="219" t="s">
        <v>243</v>
      </c>
    </row>
    <row r="166" s="2" customFormat="1" ht="24.15" customHeight="1">
      <c r="A166" s="35"/>
      <c r="B166" s="36"/>
      <c r="C166" s="208" t="s">
        <v>244</v>
      </c>
      <c r="D166" s="208" t="s">
        <v>124</v>
      </c>
      <c r="E166" s="209" t="s">
        <v>237</v>
      </c>
      <c r="F166" s="210" t="s">
        <v>238</v>
      </c>
      <c r="G166" s="211" t="s">
        <v>196</v>
      </c>
      <c r="H166" s="212">
        <v>1</v>
      </c>
      <c r="I166" s="213"/>
      <c r="J166" s="214">
        <f>ROUND(I166*H166,2)</f>
        <v>0</v>
      </c>
      <c r="K166" s="210" t="s">
        <v>128</v>
      </c>
      <c r="L166" s="41"/>
      <c r="M166" s="215" t="s">
        <v>1</v>
      </c>
      <c r="N166" s="216" t="s">
        <v>39</v>
      </c>
      <c r="O166" s="88"/>
      <c r="P166" s="217">
        <f>O166*H166</f>
        <v>0</v>
      </c>
      <c r="Q166" s="217">
        <v>3.5743999999999998</v>
      </c>
      <c r="R166" s="217">
        <f>Q166*H166</f>
        <v>3.5743999999999998</v>
      </c>
      <c r="S166" s="217">
        <v>0</v>
      </c>
      <c r="T166" s="21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9" t="s">
        <v>197</v>
      </c>
      <c r="AT166" s="219" t="s">
        <v>124</v>
      </c>
      <c r="AU166" s="219" t="s">
        <v>81</v>
      </c>
      <c r="AY166" s="14" t="s">
        <v>121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4" t="s">
        <v>79</v>
      </c>
      <c r="BK166" s="220">
        <f>ROUND(I166*H166,2)</f>
        <v>0</v>
      </c>
      <c r="BL166" s="14" t="s">
        <v>197</v>
      </c>
      <c r="BM166" s="219" t="s">
        <v>245</v>
      </c>
    </row>
    <row r="167" s="2" customFormat="1" ht="37.8" customHeight="1">
      <c r="A167" s="35"/>
      <c r="B167" s="36"/>
      <c r="C167" s="221" t="s">
        <v>246</v>
      </c>
      <c r="D167" s="221" t="s">
        <v>188</v>
      </c>
      <c r="E167" s="222" t="s">
        <v>247</v>
      </c>
      <c r="F167" s="223" t="s">
        <v>248</v>
      </c>
      <c r="G167" s="224" t="s">
        <v>1</v>
      </c>
      <c r="H167" s="225">
        <v>1</v>
      </c>
      <c r="I167" s="226"/>
      <c r="J167" s="227">
        <f>ROUND(I167*H167,2)</f>
        <v>0</v>
      </c>
      <c r="K167" s="223" t="s">
        <v>1</v>
      </c>
      <c r="L167" s="228"/>
      <c r="M167" s="229" t="s">
        <v>1</v>
      </c>
      <c r="N167" s="230" t="s">
        <v>39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9" t="s">
        <v>201</v>
      </c>
      <c r="AT167" s="219" t="s">
        <v>188</v>
      </c>
      <c r="AU167" s="219" t="s">
        <v>81</v>
      </c>
      <c r="AY167" s="14" t="s">
        <v>121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4" t="s">
        <v>79</v>
      </c>
      <c r="BK167" s="220">
        <f>ROUND(I167*H167,2)</f>
        <v>0</v>
      </c>
      <c r="BL167" s="14" t="s">
        <v>201</v>
      </c>
      <c r="BM167" s="219" t="s">
        <v>249</v>
      </c>
    </row>
    <row r="168" s="2" customFormat="1" ht="24.15" customHeight="1">
      <c r="A168" s="35"/>
      <c r="B168" s="36"/>
      <c r="C168" s="208" t="s">
        <v>250</v>
      </c>
      <c r="D168" s="208" t="s">
        <v>124</v>
      </c>
      <c r="E168" s="209" t="s">
        <v>237</v>
      </c>
      <c r="F168" s="210" t="s">
        <v>238</v>
      </c>
      <c r="G168" s="211" t="s">
        <v>196</v>
      </c>
      <c r="H168" s="212">
        <v>1</v>
      </c>
      <c r="I168" s="213"/>
      <c r="J168" s="214">
        <f>ROUND(I168*H168,2)</f>
        <v>0</v>
      </c>
      <c r="K168" s="210" t="s">
        <v>128</v>
      </c>
      <c r="L168" s="41"/>
      <c r="M168" s="215" t="s">
        <v>1</v>
      </c>
      <c r="N168" s="216" t="s">
        <v>39</v>
      </c>
      <c r="O168" s="88"/>
      <c r="P168" s="217">
        <f>O168*H168</f>
        <v>0</v>
      </c>
      <c r="Q168" s="217">
        <v>3.5743999999999998</v>
      </c>
      <c r="R168" s="217">
        <f>Q168*H168</f>
        <v>3.5743999999999998</v>
      </c>
      <c r="S168" s="217">
        <v>0</v>
      </c>
      <c r="T168" s="21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9" t="s">
        <v>197</v>
      </c>
      <c r="AT168" s="219" t="s">
        <v>124</v>
      </c>
      <c r="AU168" s="219" t="s">
        <v>81</v>
      </c>
      <c r="AY168" s="14" t="s">
        <v>121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4" t="s">
        <v>79</v>
      </c>
      <c r="BK168" s="220">
        <f>ROUND(I168*H168,2)</f>
        <v>0</v>
      </c>
      <c r="BL168" s="14" t="s">
        <v>197</v>
      </c>
      <c r="BM168" s="219" t="s">
        <v>251</v>
      </c>
    </row>
    <row r="169" s="2" customFormat="1" ht="37.8" customHeight="1">
      <c r="A169" s="35"/>
      <c r="B169" s="36"/>
      <c r="C169" s="221" t="s">
        <v>252</v>
      </c>
      <c r="D169" s="221" t="s">
        <v>188</v>
      </c>
      <c r="E169" s="222" t="s">
        <v>253</v>
      </c>
      <c r="F169" s="223" t="s">
        <v>254</v>
      </c>
      <c r="G169" s="224" t="s">
        <v>1</v>
      </c>
      <c r="H169" s="225">
        <v>1</v>
      </c>
      <c r="I169" s="226"/>
      <c r="J169" s="227">
        <f>ROUND(I169*H169,2)</f>
        <v>0</v>
      </c>
      <c r="K169" s="223" t="s">
        <v>1</v>
      </c>
      <c r="L169" s="228"/>
      <c r="M169" s="229" t="s">
        <v>1</v>
      </c>
      <c r="N169" s="230" t="s">
        <v>39</v>
      </c>
      <c r="O169" s="88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9" t="s">
        <v>201</v>
      </c>
      <c r="AT169" s="219" t="s">
        <v>188</v>
      </c>
      <c r="AU169" s="219" t="s">
        <v>81</v>
      </c>
      <c r="AY169" s="14" t="s">
        <v>121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4" t="s">
        <v>79</v>
      </c>
      <c r="BK169" s="220">
        <f>ROUND(I169*H169,2)</f>
        <v>0</v>
      </c>
      <c r="BL169" s="14" t="s">
        <v>201</v>
      </c>
      <c r="BM169" s="219" t="s">
        <v>255</v>
      </c>
    </row>
    <row r="170" s="2" customFormat="1" ht="21.75" customHeight="1">
      <c r="A170" s="35"/>
      <c r="B170" s="36"/>
      <c r="C170" s="208" t="s">
        <v>256</v>
      </c>
      <c r="D170" s="208" t="s">
        <v>124</v>
      </c>
      <c r="E170" s="209" t="s">
        <v>257</v>
      </c>
      <c r="F170" s="210" t="s">
        <v>258</v>
      </c>
      <c r="G170" s="211" t="s">
        <v>196</v>
      </c>
      <c r="H170" s="212">
        <v>3</v>
      </c>
      <c r="I170" s="213"/>
      <c r="J170" s="214">
        <f>ROUND(I170*H170,2)</f>
        <v>0</v>
      </c>
      <c r="K170" s="210" t="s">
        <v>128</v>
      </c>
      <c r="L170" s="41"/>
      <c r="M170" s="215" t="s">
        <v>1</v>
      </c>
      <c r="N170" s="216" t="s">
        <v>39</v>
      </c>
      <c r="O170" s="88"/>
      <c r="P170" s="217">
        <f>O170*H170</f>
        <v>0</v>
      </c>
      <c r="Q170" s="217">
        <v>0</v>
      </c>
      <c r="R170" s="217">
        <f>Q170*H170</f>
        <v>0</v>
      </c>
      <c r="S170" s="217">
        <v>0</v>
      </c>
      <c r="T170" s="21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9" t="s">
        <v>197</v>
      </c>
      <c r="AT170" s="219" t="s">
        <v>124</v>
      </c>
      <c r="AU170" s="219" t="s">
        <v>81</v>
      </c>
      <c r="AY170" s="14" t="s">
        <v>121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4" t="s">
        <v>79</v>
      </c>
      <c r="BK170" s="220">
        <f>ROUND(I170*H170,2)</f>
        <v>0</v>
      </c>
      <c r="BL170" s="14" t="s">
        <v>197</v>
      </c>
      <c r="BM170" s="219" t="s">
        <v>259</v>
      </c>
    </row>
    <row r="171" s="2" customFormat="1" ht="16.5" customHeight="1">
      <c r="A171" s="35"/>
      <c r="B171" s="36"/>
      <c r="C171" s="208" t="s">
        <v>260</v>
      </c>
      <c r="D171" s="208" t="s">
        <v>124</v>
      </c>
      <c r="E171" s="209" t="s">
        <v>261</v>
      </c>
      <c r="F171" s="210" t="s">
        <v>262</v>
      </c>
      <c r="G171" s="211" t="s">
        <v>196</v>
      </c>
      <c r="H171" s="212">
        <v>3</v>
      </c>
      <c r="I171" s="213"/>
      <c r="J171" s="214">
        <f>ROUND(I171*H171,2)</f>
        <v>0</v>
      </c>
      <c r="K171" s="210" t="s">
        <v>128</v>
      </c>
      <c r="L171" s="41"/>
      <c r="M171" s="215" t="s">
        <v>1</v>
      </c>
      <c r="N171" s="216" t="s">
        <v>39</v>
      </c>
      <c r="O171" s="88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9" t="s">
        <v>197</v>
      </c>
      <c r="AT171" s="219" t="s">
        <v>124</v>
      </c>
      <c r="AU171" s="219" t="s">
        <v>81</v>
      </c>
      <c r="AY171" s="14" t="s">
        <v>121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14" t="s">
        <v>79</v>
      </c>
      <c r="BK171" s="220">
        <f>ROUND(I171*H171,2)</f>
        <v>0</v>
      </c>
      <c r="BL171" s="14" t="s">
        <v>197</v>
      </c>
      <c r="BM171" s="219" t="s">
        <v>263</v>
      </c>
    </row>
    <row r="172" s="2" customFormat="1" ht="24.15" customHeight="1">
      <c r="A172" s="35"/>
      <c r="B172" s="36"/>
      <c r="C172" s="208" t="s">
        <v>191</v>
      </c>
      <c r="D172" s="208" t="s">
        <v>124</v>
      </c>
      <c r="E172" s="209" t="s">
        <v>264</v>
      </c>
      <c r="F172" s="210" t="s">
        <v>265</v>
      </c>
      <c r="G172" s="211" t="s">
        <v>196</v>
      </c>
      <c r="H172" s="212">
        <v>6</v>
      </c>
      <c r="I172" s="213"/>
      <c r="J172" s="214">
        <f>ROUND(I172*H172,2)</f>
        <v>0</v>
      </c>
      <c r="K172" s="210" t="s">
        <v>128</v>
      </c>
      <c r="L172" s="41"/>
      <c r="M172" s="215" t="s">
        <v>1</v>
      </c>
      <c r="N172" s="216" t="s">
        <v>39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9" t="s">
        <v>197</v>
      </c>
      <c r="AT172" s="219" t="s">
        <v>124</v>
      </c>
      <c r="AU172" s="219" t="s">
        <v>81</v>
      </c>
      <c r="AY172" s="14" t="s">
        <v>121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14" t="s">
        <v>79</v>
      </c>
      <c r="BK172" s="220">
        <f>ROUND(I172*H172,2)</f>
        <v>0</v>
      </c>
      <c r="BL172" s="14" t="s">
        <v>197</v>
      </c>
      <c r="BM172" s="219" t="s">
        <v>266</v>
      </c>
    </row>
    <row r="173" s="2" customFormat="1" ht="49.05" customHeight="1">
      <c r="A173" s="35"/>
      <c r="B173" s="36"/>
      <c r="C173" s="221" t="s">
        <v>267</v>
      </c>
      <c r="D173" s="221" t="s">
        <v>188</v>
      </c>
      <c r="E173" s="222" t="s">
        <v>268</v>
      </c>
      <c r="F173" s="223" t="s">
        <v>269</v>
      </c>
      <c r="G173" s="224" t="s">
        <v>196</v>
      </c>
      <c r="H173" s="225">
        <v>6</v>
      </c>
      <c r="I173" s="226"/>
      <c r="J173" s="227">
        <f>ROUND(I173*H173,2)</f>
        <v>0</v>
      </c>
      <c r="K173" s="223" t="s">
        <v>1</v>
      </c>
      <c r="L173" s="228"/>
      <c r="M173" s="229" t="s">
        <v>1</v>
      </c>
      <c r="N173" s="230" t="s">
        <v>39</v>
      </c>
      <c r="O173" s="88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9" t="s">
        <v>201</v>
      </c>
      <c r="AT173" s="219" t="s">
        <v>188</v>
      </c>
      <c r="AU173" s="219" t="s">
        <v>81</v>
      </c>
      <c r="AY173" s="14" t="s">
        <v>121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4" t="s">
        <v>79</v>
      </c>
      <c r="BK173" s="220">
        <f>ROUND(I173*H173,2)</f>
        <v>0</v>
      </c>
      <c r="BL173" s="14" t="s">
        <v>201</v>
      </c>
      <c r="BM173" s="219" t="s">
        <v>270</v>
      </c>
    </row>
    <row r="174" s="2" customFormat="1" ht="24.15" customHeight="1">
      <c r="A174" s="35"/>
      <c r="B174" s="36"/>
      <c r="C174" s="221" t="s">
        <v>271</v>
      </c>
      <c r="D174" s="221" t="s">
        <v>188</v>
      </c>
      <c r="E174" s="222" t="s">
        <v>272</v>
      </c>
      <c r="F174" s="223" t="s">
        <v>273</v>
      </c>
      <c r="G174" s="224" t="s">
        <v>196</v>
      </c>
      <c r="H174" s="225">
        <v>6</v>
      </c>
      <c r="I174" s="226"/>
      <c r="J174" s="227">
        <f>ROUND(I174*H174,2)</f>
        <v>0</v>
      </c>
      <c r="K174" s="223" t="s">
        <v>1</v>
      </c>
      <c r="L174" s="228"/>
      <c r="M174" s="229" t="s">
        <v>1</v>
      </c>
      <c r="N174" s="230" t="s">
        <v>39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9" t="s">
        <v>201</v>
      </c>
      <c r="AT174" s="219" t="s">
        <v>188</v>
      </c>
      <c r="AU174" s="219" t="s">
        <v>81</v>
      </c>
      <c r="AY174" s="14" t="s">
        <v>121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4" t="s">
        <v>79</v>
      </c>
      <c r="BK174" s="220">
        <f>ROUND(I174*H174,2)</f>
        <v>0</v>
      </c>
      <c r="BL174" s="14" t="s">
        <v>201</v>
      </c>
      <c r="BM174" s="219" t="s">
        <v>274</v>
      </c>
    </row>
    <row r="175" s="2" customFormat="1" ht="24.15" customHeight="1">
      <c r="A175" s="35"/>
      <c r="B175" s="36"/>
      <c r="C175" s="221" t="s">
        <v>275</v>
      </c>
      <c r="D175" s="221" t="s">
        <v>188</v>
      </c>
      <c r="E175" s="222" t="s">
        <v>276</v>
      </c>
      <c r="F175" s="223" t="s">
        <v>277</v>
      </c>
      <c r="G175" s="224" t="s">
        <v>196</v>
      </c>
      <c r="H175" s="225">
        <v>6</v>
      </c>
      <c r="I175" s="226"/>
      <c r="J175" s="227">
        <f>ROUND(I175*H175,2)</f>
        <v>0</v>
      </c>
      <c r="K175" s="223" t="s">
        <v>1</v>
      </c>
      <c r="L175" s="228"/>
      <c r="M175" s="229" t="s">
        <v>1</v>
      </c>
      <c r="N175" s="230" t="s">
        <v>39</v>
      </c>
      <c r="O175" s="88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9" t="s">
        <v>201</v>
      </c>
      <c r="AT175" s="219" t="s">
        <v>188</v>
      </c>
      <c r="AU175" s="219" t="s">
        <v>81</v>
      </c>
      <c r="AY175" s="14" t="s">
        <v>121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14" t="s">
        <v>79</v>
      </c>
      <c r="BK175" s="220">
        <f>ROUND(I175*H175,2)</f>
        <v>0</v>
      </c>
      <c r="BL175" s="14" t="s">
        <v>201</v>
      </c>
      <c r="BM175" s="219" t="s">
        <v>278</v>
      </c>
    </row>
    <row r="176" s="2" customFormat="1" ht="16.5" customHeight="1">
      <c r="A176" s="35"/>
      <c r="B176" s="36"/>
      <c r="C176" s="208" t="s">
        <v>279</v>
      </c>
      <c r="D176" s="208" t="s">
        <v>124</v>
      </c>
      <c r="E176" s="209" t="s">
        <v>280</v>
      </c>
      <c r="F176" s="210" t="s">
        <v>281</v>
      </c>
      <c r="G176" s="211" t="s">
        <v>196</v>
      </c>
      <c r="H176" s="212">
        <v>3</v>
      </c>
      <c r="I176" s="213"/>
      <c r="J176" s="214">
        <f>ROUND(I176*H176,2)</f>
        <v>0</v>
      </c>
      <c r="K176" s="210" t="s">
        <v>128</v>
      </c>
      <c r="L176" s="41"/>
      <c r="M176" s="215" t="s">
        <v>1</v>
      </c>
      <c r="N176" s="216" t="s">
        <v>39</v>
      </c>
      <c r="O176" s="88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9" t="s">
        <v>197</v>
      </c>
      <c r="AT176" s="219" t="s">
        <v>124</v>
      </c>
      <c r="AU176" s="219" t="s">
        <v>81</v>
      </c>
      <c r="AY176" s="14" t="s">
        <v>121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4" t="s">
        <v>79</v>
      </c>
      <c r="BK176" s="220">
        <f>ROUND(I176*H176,2)</f>
        <v>0</v>
      </c>
      <c r="BL176" s="14" t="s">
        <v>197</v>
      </c>
      <c r="BM176" s="219" t="s">
        <v>282</v>
      </c>
    </row>
    <row r="177" s="2" customFormat="1" ht="24.15" customHeight="1">
      <c r="A177" s="35"/>
      <c r="B177" s="36"/>
      <c r="C177" s="221" t="s">
        <v>283</v>
      </c>
      <c r="D177" s="221" t="s">
        <v>188</v>
      </c>
      <c r="E177" s="222" t="s">
        <v>284</v>
      </c>
      <c r="F177" s="223" t="s">
        <v>285</v>
      </c>
      <c r="G177" s="224" t="s">
        <v>196</v>
      </c>
      <c r="H177" s="225">
        <v>3</v>
      </c>
      <c r="I177" s="226"/>
      <c r="J177" s="227">
        <f>ROUND(I177*H177,2)</f>
        <v>0</v>
      </c>
      <c r="K177" s="223" t="s">
        <v>1</v>
      </c>
      <c r="L177" s="228"/>
      <c r="M177" s="229" t="s">
        <v>1</v>
      </c>
      <c r="N177" s="230" t="s">
        <v>39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9" t="s">
        <v>201</v>
      </c>
      <c r="AT177" s="219" t="s">
        <v>188</v>
      </c>
      <c r="AU177" s="219" t="s">
        <v>81</v>
      </c>
      <c r="AY177" s="14" t="s">
        <v>121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4" t="s">
        <v>79</v>
      </c>
      <c r="BK177" s="220">
        <f>ROUND(I177*H177,2)</f>
        <v>0</v>
      </c>
      <c r="BL177" s="14" t="s">
        <v>201</v>
      </c>
      <c r="BM177" s="219" t="s">
        <v>286</v>
      </c>
    </row>
    <row r="178" s="2" customFormat="1" ht="21.75" customHeight="1">
      <c r="A178" s="35"/>
      <c r="B178" s="36"/>
      <c r="C178" s="208" t="s">
        <v>287</v>
      </c>
      <c r="D178" s="208" t="s">
        <v>124</v>
      </c>
      <c r="E178" s="209" t="s">
        <v>288</v>
      </c>
      <c r="F178" s="210" t="s">
        <v>289</v>
      </c>
      <c r="G178" s="211" t="s">
        <v>196</v>
      </c>
      <c r="H178" s="212">
        <v>3</v>
      </c>
      <c r="I178" s="213"/>
      <c r="J178" s="214">
        <f>ROUND(I178*H178,2)</f>
        <v>0</v>
      </c>
      <c r="K178" s="210" t="s">
        <v>128</v>
      </c>
      <c r="L178" s="41"/>
      <c r="M178" s="215" t="s">
        <v>1</v>
      </c>
      <c r="N178" s="216" t="s">
        <v>39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9" t="s">
        <v>197</v>
      </c>
      <c r="AT178" s="219" t="s">
        <v>124</v>
      </c>
      <c r="AU178" s="219" t="s">
        <v>81</v>
      </c>
      <c r="AY178" s="14" t="s">
        <v>121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4" t="s">
        <v>79</v>
      </c>
      <c r="BK178" s="220">
        <f>ROUND(I178*H178,2)</f>
        <v>0</v>
      </c>
      <c r="BL178" s="14" t="s">
        <v>197</v>
      </c>
      <c r="BM178" s="219" t="s">
        <v>290</v>
      </c>
    </row>
    <row r="179" s="2" customFormat="1" ht="24.15" customHeight="1">
      <c r="A179" s="35"/>
      <c r="B179" s="36"/>
      <c r="C179" s="221" t="s">
        <v>291</v>
      </c>
      <c r="D179" s="221" t="s">
        <v>188</v>
      </c>
      <c r="E179" s="222" t="s">
        <v>292</v>
      </c>
      <c r="F179" s="223" t="s">
        <v>293</v>
      </c>
      <c r="G179" s="224" t="s">
        <v>196</v>
      </c>
      <c r="H179" s="225">
        <v>3</v>
      </c>
      <c r="I179" s="226"/>
      <c r="J179" s="227">
        <f>ROUND(I179*H179,2)</f>
        <v>0</v>
      </c>
      <c r="K179" s="223" t="s">
        <v>1</v>
      </c>
      <c r="L179" s="228"/>
      <c r="M179" s="229" t="s">
        <v>1</v>
      </c>
      <c r="N179" s="230" t="s">
        <v>39</v>
      </c>
      <c r="O179" s="88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9" t="s">
        <v>201</v>
      </c>
      <c r="AT179" s="219" t="s">
        <v>188</v>
      </c>
      <c r="AU179" s="219" t="s">
        <v>81</v>
      </c>
      <c r="AY179" s="14" t="s">
        <v>121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14" t="s">
        <v>79</v>
      </c>
      <c r="BK179" s="220">
        <f>ROUND(I179*H179,2)</f>
        <v>0</v>
      </c>
      <c r="BL179" s="14" t="s">
        <v>201</v>
      </c>
      <c r="BM179" s="219" t="s">
        <v>294</v>
      </c>
    </row>
    <row r="180" s="2" customFormat="1" ht="21.75" customHeight="1">
      <c r="A180" s="35"/>
      <c r="B180" s="36"/>
      <c r="C180" s="208" t="s">
        <v>295</v>
      </c>
      <c r="D180" s="208" t="s">
        <v>124</v>
      </c>
      <c r="E180" s="209" t="s">
        <v>296</v>
      </c>
      <c r="F180" s="210" t="s">
        <v>297</v>
      </c>
      <c r="G180" s="211" t="s">
        <v>196</v>
      </c>
      <c r="H180" s="212">
        <v>6</v>
      </c>
      <c r="I180" s="213"/>
      <c r="J180" s="214">
        <f>ROUND(I180*H180,2)</f>
        <v>0</v>
      </c>
      <c r="K180" s="210" t="s">
        <v>128</v>
      </c>
      <c r="L180" s="41"/>
      <c r="M180" s="215" t="s">
        <v>1</v>
      </c>
      <c r="N180" s="216" t="s">
        <v>39</v>
      </c>
      <c r="O180" s="88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9" t="s">
        <v>197</v>
      </c>
      <c r="AT180" s="219" t="s">
        <v>124</v>
      </c>
      <c r="AU180" s="219" t="s">
        <v>81</v>
      </c>
      <c r="AY180" s="14" t="s">
        <v>121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4" t="s">
        <v>79</v>
      </c>
      <c r="BK180" s="220">
        <f>ROUND(I180*H180,2)</f>
        <v>0</v>
      </c>
      <c r="BL180" s="14" t="s">
        <v>197</v>
      </c>
      <c r="BM180" s="219" t="s">
        <v>298</v>
      </c>
    </row>
    <row r="181" s="2" customFormat="1" ht="24.15" customHeight="1">
      <c r="A181" s="35"/>
      <c r="B181" s="36"/>
      <c r="C181" s="208" t="s">
        <v>299</v>
      </c>
      <c r="D181" s="208" t="s">
        <v>124</v>
      </c>
      <c r="E181" s="209" t="s">
        <v>300</v>
      </c>
      <c r="F181" s="210" t="s">
        <v>301</v>
      </c>
      <c r="G181" s="211" t="s">
        <v>196</v>
      </c>
      <c r="H181" s="212">
        <v>4</v>
      </c>
      <c r="I181" s="213"/>
      <c r="J181" s="214">
        <f>ROUND(I181*H181,2)</f>
        <v>0</v>
      </c>
      <c r="K181" s="210" t="s">
        <v>128</v>
      </c>
      <c r="L181" s="41"/>
      <c r="M181" s="215" t="s">
        <v>1</v>
      </c>
      <c r="N181" s="216" t="s">
        <v>39</v>
      </c>
      <c r="O181" s="88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9" t="s">
        <v>197</v>
      </c>
      <c r="AT181" s="219" t="s">
        <v>124</v>
      </c>
      <c r="AU181" s="219" t="s">
        <v>81</v>
      </c>
      <c r="AY181" s="14" t="s">
        <v>121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4" t="s">
        <v>79</v>
      </c>
      <c r="BK181" s="220">
        <f>ROUND(I181*H181,2)</f>
        <v>0</v>
      </c>
      <c r="BL181" s="14" t="s">
        <v>197</v>
      </c>
      <c r="BM181" s="219" t="s">
        <v>302</v>
      </c>
    </row>
    <row r="182" s="12" customFormat="1" ht="22.8" customHeight="1">
      <c r="A182" s="12"/>
      <c r="B182" s="192"/>
      <c r="C182" s="193"/>
      <c r="D182" s="194" t="s">
        <v>73</v>
      </c>
      <c r="E182" s="206" t="s">
        <v>303</v>
      </c>
      <c r="F182" s="206" t="s">
        <v>304</v>
      </c>
      <c r="G182" s="193"/>
      <c r="H182" s="193"/>
      <c r="I182" s="196"/>
      <c r="J182" s="207">
        <f>BK182</f>
        <v>0</v>
      </c>
      <c r="K182" s="193"/>
      <c r="L182" s="198"/>
      <c r="M182" s="199"/>
      <c r="N182" s="200"/>
      <c r="O182" s="200"/>
      <c r="P182" s="201">
        <f>SUM(P183:P209)</f>
        <v>0</v>
      </c>
      <c r="Q182" s="200"/>
      <c r="R182" s="201">
        <f>SUM(R183:R209)</f>
        <v>5.7642935000000008</v>
      </c>
      <c r="S182" s="200"/>
      <c r="T182" s="202">
        <f>SUM(T183:T209)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3" t="s">
        <v>134</v>
      </c>
      <c r="AT182" s="204" t="s">
        <v>73</v>
      </c>
      <c r="AU182" s="204" t="s">
        <v>79</v>
      </c>
      <c r="AY182" s="203" t="s">
        <v>121</v>
      </c>
      <c r="BK182" s="205">
        <f>SUM(BK183:BK209)</f>
        <v>0</v>
      </c>
    </row>
    <row r="183" s="2" customFormat="1" ht="16.5" customHeight="1">
      <c r="A183" s="35"/>
      <c r="B183" s="36"/>
      <c r="C183" s="208" t="s">
        <v>305</v>
      </c>
      <c r="D183" s="208" t="s">
        <v>124</v>
      </c>
      <c r="E183" s="209" t="s">
        <v>306</v>
      </c>
      <c r="F183" s="210" t="s">
        <v>307</v>
      </c>
      <c r="G183" s="211" t="s">
        <v>196</v>
      </c>
      <c r="H183" s="212">
        <v>4</v>
      </c>
      <c r="I183" s="213"/>
      <c r="J183" s="214">
        <f>ROUND(I183*H183,2)</f>
        <v>0</v>
      </c>
      <c r="K183" s="210" t="s">
        <v>128</v>
      </c>
      <c r="L183" s="41"/>
      <c r="M183" s="215" t="s">
        <v>1</v>
      </c>
      <c r="N183" s="216" t="s">
        <v>39</v>
      </c>
      <c r="O183" s="88"/>
      <c r="P183" s="217">
        <f>O183*H183</f>
        <v>0</v>
      </c>
      <c r="Q183" s="217">
        <v>5.0000000000000002E-05</v>
      </c>
      <c r="R183" s="217">
        <f>Q183*H183</f>
        <v>0.00020000000000000001</v>
      </c>
      <c r="S183" s="217">
        <v>0</v>
      </c>
      <c r="T183" s="21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9" t="s">
        <v>197</v>
      </c>
      <c r="AT183" s="219" t="s">
        <v>124</v>
      </c>
      <c r="AU183" s="219" t="s">
        <v>81</v>
      </c>
      <c r="AY183" s="14" t="s">
        <v>121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4" t="s">
        <v>79</v>
      </c>
      <c r="BK183" s="220">
        <f>ROUND(I183*H183,2)</f>
        <v>0</v>
      </c>
      <c r="BL183" s="14" t="s">
        <v>197</v>
      </c>
      <c r="BM183" s="219" t="s">
        <v>308</v>
      </c>
    </row>
    <row r="184" s="2" customFormat="1" ht="24.15" customHeight="1">
      <c r="A184" s="35"/>
      <c r="B184" s="36"/>
      <c r="C184" s="208" t="s">
        <v>309</v>
      </c>
      <c r="D184" s="208" t="s">
        <v>124</v>
      </c>
      <c r="E184" s="209" t="s">
        <v>310</v>
      </c>
      <c r="F184" s="210" t="s">
        <v>311</v>
      </c>
      <c r="G184" s="211" t="s">
        <v>127</v>
      </c>
      <c r="H184" s="212">
        <v>28.5</v>
      </c>
      <c r="I184" s="213"/>
      <c r="J184" s="214">
        <f>ROUND(I184*H184,2)</f>
        <v>0</v>
      </c>
      <c r="K184" s="210" t="s">
        <v>128</v>
      </c>
      <c r="L184" s="41"/>
      <c r="M184" s="215" t="s">
        <v>1</v>
      </c>
      <c r="N184" s="216" t="s">
        <v>39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9" t="s">
        <v>197</v>
      </c>
      <c r="AT184" s="219" t="s">
        <v>124</v>
      </c>
      <c r="AU184" s="219" t="s">
        <v>81</v>
      </c>
      <c r="AY184" s="14" t="s">
        <v>121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4" t="s">
        <v>79</v>
      </c>
      <c r="BK184" s="220">
        <f>ROUND(I184*H184,2)</f>
        <v>0</v>
      </c>
      <c r="BL184" s="14" t="s">
        <v>197</v>
      </c>
      <c r="BM184" s="219" t="s">
        <v>312</v>
      </c>
    </row>
    <row r="185" s="2" customFormat="1" ht="21.75" customHeight="1">
      <c r="A185" s="35"/>
      <c r="B185" s="36"/>
      <c r="C185" s="208" t="s">
        <v>313</v>
      </c>
      <c r="D185" s="208" t="s">
        <v>124</v>
      </c>
      <c r="E185" s="209" t="s">
        <v>314</v>
      </c>
      <c r="F185" s="210" t="s">
        <v>315</v>
      </c>
      <c r="G185" s="211" t="s">
        <v>127</v>
      </c>
      <c r="H185" s="212">
        <v>28.5</v>
      </c>
      <c r="I185" s="213"/>
      <c r="J185" s="214">
        <f>ROUND(I185*H185,2)</f>
        <v>0</v>
      </c>
      <c r="K185" s="210" t="s">
        <v>128</v>
      </c>
      <c r="L185" s="41"/>
      <c r="M185" s="215" t="s">
        <v>1</v>
      </c>
      <c r="N185" s="216" t="s">
        <v>39</v>
      </c>
      <c r="O185" s="88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9" t="s">
        <v>181</v>
      </c>
      <c r="AT185" s="219" t="s">
        <v>124</v>
      </c>
      <c r="AU185" s="219" t="s">
        <v>81</v>
      </c>
      <c r="AY185" s="14" t="s">
        <v>121</v>
      </c>
      <c r="BE185" s="220">
        <f>IF(N185="základní",J185,0)</f>
        <v>0</v>
      </c>
      <c r="BF185" s="220">
        <f>IF(N185="snížená",J185,0)</f>
        <v>0</v>
      </c>
      <c r="BG185" s="220">
        <f>IF(N185="zákl. přenesená",J185,0)</f>
        <v>0</v>
      </c>
      <c r="BH185" s="220">
        <f>IF(N185="sníž. přenesená",J185,0)</f>
        <v>0</v>
      </c>
      <c r="BI185" s="220">
        <f>IF(N185="nulová",J185,0)</f>
        <v>0</v>
      </c>
      <c r="BJ185" s="14" t="s">
        <v>79</v>
      </c>
      <c r="BK185" s="220">
        <f>ROUND(I185*H185,2)</f>
        <v>0</v>
      </c>
      <c r="BL185" s="14" t="s">
        <v>181</v>
      </c>
      <c r="BM185" s="219" t="s">
        <v>316</v>
      </c>
    </row>
    <row r="186" s="2" customFormat="1" ht="24.15" customHeight="1">
      <c r="A186" s="35"/>
      <c r="B186" s="36"/>
      <c r="C186" s="208" t="s">
        <v>317</v>
      </c>
      <c r="D186" s="208" t="s">
        <v>124</v>
      </c>
      <c r="E186" s="209" t="s">
        <v>318</v>
      </c>
      <c r="F186" s="210" t="s">
        <v>319</v>
      </c>
      <c r="G186" s="211" t="s">
        <v>196</v>
      </c>
      <c r="H186" s="212">
        <v>1</v>
      </c>
      <c r="I186" s="213"/>
      <c r="J186" s="214">
        <f>ROUND(I186*H186,2)</f>
        <v>0</v>
      </c>
      <c r="K186" s="210" t="s">
        <v>128</v>
      </c>
      <c r="L186" s="41"/>
      <c r="M186" s="215" t="s">
        <v>1</v>
      </c>
      <c r="N186" s="216" t="s">
        <v>39</v>
      </c>
      <c r="O186" s="88"/>
      <c r="P186" s="217">
        <f>O186*H186</f>
        <v>0</v>
      </c>
      <c r="Q186" s="217">
        <v>0.00064999999999999997</v>
      </c>
      <c r="R186" s="217">
        <f>Q186*H186</f>
        <v>0.00064999999999999997</v>
      </c>
      <c r="S186" s="217">
        <v>0</v>
      </c>
      <c r="T186" s="21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9" t="s">
        <v>197</v>
      </c>
      <c r="AT186" s="219" t="s">
        <v>124</v>
      </c>
      <c r="AU186" s="219" t="s">
        <v>81</v>
      </c>
      <c r="AY186" s="14" t="s">
        <v>121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4" t="s">
        <v>79</v>
      </c>
      <c r="BK186" s="220">
        <f>ROUND(I186*H186,2)</f>
        <v>0</v>
      </c>
      <c r="BL186" s="14" t="s">
        <v>197</v>
      </c>
      <c r="BM186" s="219" t="s">
        <v>320</v>
      </c>
    </row>
    <row r="187" s="2" customFormat="1" ht="24.15" customHeight="1">
      <c r="A187" s="35"/>
      <c r="B187" s="36"/>
      <c r="C187" s="208" t="s">
        <v>321</v>
      </c>
      <c r="D187" s="208" t="s">
        <v>124</v>
      </c>
      <c r="E187" s="209" t="s">
        <v>322</v>
      </c>
      <c r="F187" s="210" t="s">
        <v>323</v>
      </c>
      <c r="G187" s="211" t="s">
        <v>196</v>
      </c>
      <c r="H187" s="212">
        <v>1</v>
      </c>
      <c r="I187" s="213"/>
      <c r="J187" s="214">
        <f>ROUND(I187*H187,2)</f>
        <v>0</v>
      </c>
      <c r="K187" s="210" t="s">
        <v>128</v>
      </c>
      <c r="L187" s="41"/>
      <c r="M187" s="215" t="s">
        <v>1</v>
      </c>
      <c r="N187" s="216" t="s">
        <v>39</v>
      </c>
      <c r="O187" s="88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9" t="s">
        <v>197</v>
      </c>
      <c r="AT187" s="219" t="s">
        <v>124</v>
      </c>
      <c r="AU187" s="219" t="s">
        <v>81</v>
      </c>
      <c r="AY187" s="14" t="s">
        <v>121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4" t="s">
        <v>79</v>
      </c>
      <c r="BK187" s="220">
        <f>ROUND(I187*H187,2)</f>
        <v>0</v>
      </c>
      <c r="BL187" s="14" t="s">
        <v>197</v>
      </c>
      <c r="BM187" s="219" t="s">
        <v>324</v>
      </c>
    </row>
    <row r="188" s="2" customFormat="1" ht="24.15" customHeight="1">
      <c r="A188" s="35"/>
      <c r="B188" s="36"/>
      <c r="C188" s="208" t="s">
        <v>325</v>
      </c>
      <c r="D188" s="208" t="s">
        <v>124</v>
      </c>
      <c r="E188" s="209" t="s">
        <v>326</v>
      </c>
      <c r="F188" s="210" t="s">
        <v>327</v>
      </c>
      <c r="G188" s="211" t="s">
        <v>127</v>
      </c>
      <c r="H188" s="212">
        <v>8</v>
      </c>
      <c r="I188" s="213"/>
      <c r="J188" s="214">
        <f>ROUND(I188*H188,2)</f>
        <v>0</v>
      </c>
      <c r="K188" s="210" t="s">
        <v>128</v>
      </c>
      <c r="L188" s="41"/>
      <c r="M188" s="215" t="s">
        <v>1</v>
      </c>
      <c r="N188" s="216" t="s">
        <v>39</v>
      </c>
      <c r="O188" s="88"/>
      <c r="P188" s="217">
        <f>O188*H188</f>
        <v>0</v>
      </c>
      <c r="Q188" s="217">
        <v>0.00064000000000000005</v>
      </c>
      <c r="R188" s="217">
        <f>Q188*H188</f>
        <v>0.0051200000000000004</v>
      </c>
      <c r="S188" s="217">
        <v>0</v>
      </c>
      <c r="T188" s="21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9" t="s">
        <v>197</v>
      </c>
      <c r="AT188" s="219" t="s">
        <v>124</v>
      </c>
      <c r="AU188" s="219" t="s">
        <v>81</v>
      </c>
      <c r="AY188" s="14" t="s">
        <v>121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14" t="s">
        <v>79</v>
      </c>
      <c r="BK188" s="220">
        <f>ROUND(I188*H188,2)</f>
        <v>0</v>
      </c>
      <c r="BL188" s="14" t="s">
        <v>197</v>
      </c>
      <c r="BM188" s="219" t="s">
        <v>328</v>
      </c>
    </row>
    <row r="189" s="2" customFormat="1" ht="24.15" customHeight="1">
      <c r="A189" s="35"/>
      <c r="B189" s="36"/>
      <c r="C189" s="208" t="s">
        <v>329</v>
      </c>
      <c r="D189" s="208" t="s">
        <v>124</v>
      </c>
      <c r="E189" s="209" t="s">
        <v>330</v>
      </c>
      <c r="F189" s="210" t="s">
        <v>331</v>
      </c>
      <c r="G189" s="211" t="s">
        <v>127</v>
      </c>
      <c r="H189" s="212">
        <v>8</v>
      </c>
      <c r="I189" s="213"/>
      <c r="J189" s="214">
        <f>ROUND(I189*H189,2)</f>
        <v>0</v>
      </c>
      <c r="K189" s="210" t="s">
        <v>128</v>
      </c>
      <c r="L189" s="41"/>
      <c r="M189" s="215" t="s">
        <v>1</v>
      </c>
      <c r="N189" s="216" t="s">
        <v>39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9" t="s">
        <v>197</v>
      </c>
      <c r="AT189" s="219" t="s">
        <v>124</v>
      </c>
      <c r="AU189" s="219" t="s">
        <v>81</v>
      </c>
      <c r="AY189" s="14" t="s">
        <v>121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4" t="s">
        <v>79</v>
      </c>
      <c r="BK189" s="220">
        <f>ROUND(I189*H189,2)</f>
        <v>0</v>
      </c>
      <c r="BL189" s="14" t="s">
        <v>197</v>
      </c>
      <c r="BM189" s="219" t="s">
        <v>332</v>
      </c>
    </row>
    <row r="190" s="2" customFormat="1" ht="24.15" customHeight="1">
      <c r="A190" s="35"/>
      <c r="B190" s="36"/>
      <c r="C190" s="208" t="s">
        <v>333</v>
      </c>
      <c r="D190" s="208" t="s">
        <v>124</v>
      </c>
      <c r="E190" s="209" t="s">
        <v>334</v>
      </c>
      <c r="F190" s="210" t="s">
        <v>335</v>
      </c>
      <c r="G190" s="211" t="s">
        <v>152</v>
      </c>
      <c r="H190" s="212">
        <v>140</v>
      </c>
      <c r="I190" s="213"/>
      <c r="J190" s="214">
        <f>ROUND(I190*H190,2)</f>
        <v>0</v>
      </c>
      <c r="K190" s="210" t="s">
        <v>128</v>
      </c>
      <c r="L190" s="41"/>
      <c r="M190" s="215" t="s">
        <v>1</v>
      </c>
      <c r="N190" s="216" t="s">
        <v>39</v>
      </c>
      <c r="O190" s="88"/>
      <c r="P190" s="217">
        <f>O190*H190</f>
        <v>0</v>
      </c>
      <c r="Q190" s="217">
        <v>0.00055999999999999995</v>
      </c>
      <c r="R190" s="217">
        <f>Q190*H190</f>
        <v>0.078399999999999997</v>
      </c>
      <c r="S190" s="217">
        <v>0</v>
      </c>
      <c r="T190" s="21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9" t="s">
        <v>197</v>
      </c>
      <c r="AT190" s="219" t="s">
        <v>124</v>
      </c>
      <c r="AU190" s="219" t="s">
        <v>81</v>
      </c>
      <c r="AY190" s="14" t="s">
        <v>121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14" t="s">
        <v>79</v>
      </c>
      <c r="BK190" s="220">
        <f>ROUND(I190*H190,2)</f>
        <v>0</v>
      </c>
      <c r="BL190" s="14" t="s">
        <v>197</v>
      </c>
      <c r="BM190" s="219" t="s">
        <v>336</v>
      </c>
    </row>
    <row r="191" s="2" customFormat="1" ht="24.15" customHeight="1">
      <c r="A191" s="35"/>
      <c r="B191" s="36"/>
      <c r="C191" s="208" t="s">
        <v>337</v>
      </c>
      <c r="D191" s="208" t="s">
        <v>124</v>
      </c>
      <c r="E191" s="209" t="s">
        <v>338</v>
      </c>
      <c r="F191" s="210" t="s">
        <v>339</v>
      </c>
      <c r="G191" s="211" t="s">
        <v>145</v>
      </c>
      <c r="H191" s="212">
        <v>31.199999999999999</v>
      </c>
      <c r="I191" s="213"/>
      <c r="J191" s="214">
        <f>ROUND(I191*H191,2)</f>
        <v>0</v>
      </c>
      <c r="K191" s="210" t="s">
        <v>128</v>
      </c>
      <c r="L191" s="41"/>
      <c r="M191" s="215" t="s">
        <v>1</v>
      </c>
      <c r="N191" s="216" t="s">
        <v>39</v>
      </c>
      <c r="O191" s="88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9" t="s">
        <v>197</v>
      </c>
      <c r="AT191" s="219" t="s">
        <v>124</v>
      </c>
      <c r="AU191" s="219" t="s">
        <v>81</v>
      </c>
      <c r="AY191" s="14" t="s">
        <v>121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14" t="s">
        <v>79</v>
      </c>
      <c r="BK191" s="220">
        <f>ROUND(I191*H191,2)</f>
        <v>0</v>
      </c>
      <c r="BL191" s="14" t="s">
        <v>197</v>
      </c>
      <c r="BM191" s="219" t="s">
        <v>340</v>
      </c>
    </row>
    <row r="192" s="2" customFormat="1" ht="24.15" customHeight="1">
      <c r="A192" s="35"/>
      <c r="B192" s="36"/>
      <c r="C192" s="208" t="s">
        <v>341</v>
      </c>
      <c r="D192" s="208" t="s">
        <v>124</v>
      </c>
      <c r="E192" s="209" t="s">
        <v>342</v>
      </c>
      <c r="F192" s="210" t="s">
        <v>343</v>
      </c>
      <c r="G192" s="211" t="s">
        <v>152</v>
      </c>
      <c r="H192" s="212">
        <v>46</v>
      </c>
      <c r="I192" s="213"/>
      <c r="J192" s="214">
        <f>ROUND(I192*H192,2)</f>
        <v>0</v>
      </c>
      <c r="K192" s="210" t="s">
        <v>128</v>
      </c>
      <c r="L192" s="41"/>
      <c r="M192" s="215" t="s">
        <v>1</v>
      </c>
      <c r="N192" s="216" t="s">
        <v>39</v>
      </c>
      <c r="O192" s="88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9" t="s">
        <v>197</v>
      </c>
      <c r="AT192" s="219" t="s">
        <v>124</v>
      </c>
      <c r="AU192" s="219" t="s">
        <v>81</v>
      </c>
      <c r="AY192" s="14" t="s">
        <v>121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4" t="s">
        <v>79</v>
      </c>
      <c r="BK192" s="220">
        <f>ROUND(I192*H192,2)</f>
        <v>0</v>
      </c>
      <c r="BL192" s="14" t="s">
        <v>197</v>
      </c>
      <c r="BM192" s="219" t="s">
        <v>344</v>
      </c>
    </row>
    <row r="193" s="2" customFormat="1" ht="24.15" customHeight="1">
      <c r="A193" s="35"/>
      <c r="B193" s="36"/>
      <c r="C193" s="208" t="s">
        <v>345</v>
      </c>
      <c r="D193" s="208" t="s">
        <v>124</v>
      </c>
      <c r="E193" s="209" t="s">
        <v>346</v>
      </c>
      <c r="F193" s="210" t="s">
        <v>347</v>
      </c>
      <c r="G193" s="211" t="s">
        <v>152</v>
      </c>
      <c r="H193" s="212">
        <v>17</v>
      </c>
      <c r="I193" s="213"/>
      <c r="J193" s="214">
        <f>ROUND(I193*H193,2)</f>
        <v>0</v>
      </c>
      <c r="K193" s="210" t="s">
        <v>128</v>
      </c>
      <c r="L193" s="41"/>
      <c r="M193" s="215" t="s">
        <v>1</v>
      </c>
      <c r="N193" s="216" t="s">
        <v>39</v>
      </c>
      <c r="O193" s="88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9" t="s">
        <v>197</v>
      </c>
      <c r="AT193" s="219" t="s">
        <v>124</v>
      </c>
      <c r="AU193" s="219" t="s">
        <v>81</v>
      </c>
      <c r="AY193" s="14" t="s">
        <v>121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14" t="s">
        <v>79</v>
      </c>
      <c r="BK193" s="220">
        <f>ROUND(I193*H193,2)</f>
        <v>0</v>
      </c>
      <c r="BL193" s="14" t="s">
        <v>197</v>
      </c>
      <c r="BM193" s="219" t="s">
        <v>348</v>
      </c>
    </row>
    <row r="194" s="2" customFormat="1" ht="24.15" customHeight="1">
      <c r="A194" s="35"/>
      <c r="B194" s="36"/>
      <c r="C194" s="208" t="s">
        <v>349</v>
      </c>
      <c r="D194" s="208" t="s">
        <v>124</v>
      </c>
      <c r="E194" s="209" t="s">
        <v>350</v>
      </c>
      <c r="F194" s="210" t="s">
        <v>351</v>
      </c>
      <c r="G194" s="211" t="s">
        <v>152</v>
      </c>
      <c r="H194" s="212">
        <v>46</v>
      </c>
      <c r="I194" s="213"/>
      <c r="J194" s="214">
        <f>ROUND(I194*H194,2)</f>
        <v>0</v>
      </c>
      <c r="K194" s="210" t="s">
        <v>128</v>
      </c>
      <c r="L194" s="41"/>
      <c r="M194" s="215" t="s">
        <v>1</v>
      </c>
      <c r="N194" s="216" t="s">
        <v>39</v>
      </c>
      <c r="O194" s="88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9" t="s">
        <v>197</v>
      </c>
      <c r="AT194" s="219" t="s">
        <v>124</v>
      </c>
      <c r="AU194" s="219" t="s">
        <v>81</v>
      </c>
      <c r="AY194" s="14" t="s">
        <v>121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4" t="s">
        <v>79</v>
      </c>
      <c r="BK194" s="220">
        <f>ROUND(I194*H194,2)</f>
        <v>0</v>
      </c>
      <c r="BL194" s="14" t="s">
        <v>197</v>
      </c>
      <c r="BM194" s="219" t="s">
        <v>352</v>
      </c>
    </row>
    <row r="195" s="2" customFormat="1" ht="24.15" customHeight="1">
      <c r="A195" s="35"/>
      <c r="B195" s="36"/>
      <c r="C195" s="208" t="s">
        <v>353</v>
      </c>
      <c r="D195" s="208" t="s">
        <v>124</v>
      </c>
      <c r="E195" s="209" t="s">
        <v>354</v>
      </c>
      <c r="F195" s="210" t="s">
        <v>355</v>
      </c>
      <c r="G195" s="211" t="s">
        <v>152</v>
      </c>
      <c r="H195" s="212">
        <v>17</v>
      </c>
      <c r="I195" s="213"/>
      <c r="J195" s="214">
        <f>ROUND(I195*H195,2)</f>
        <v>0</v>
      </c>
      <c r="K195" s="210" t="s">
        <v>128</v>
      </c>
      <c r="L195" s="41"/>
      <c r="M195" s="215" t="s">
        <v>1</v>
      </c>
      <c r="N195" s="216" t="s">
        <v>39</v>
      </c>
      <c r="O195" s="88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9" t="s">
        <v>197</v>
      </c>
      <c r="AT195" s="219" t="s">
        <v>124</v>
      </c>
      <c r="AU195" s="219" t="s">
        <v>81</v>
      </c>
      <c r="AY195" s="14" t="s">
        <v>121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4" t="s">
        <v>79</v>
      </c>
      <c r="BK195" s="220">
        <f>ROUND(I195*H195,2)</f>
        <v>0</v>
      </c>
      <c r="BL195" s="14" t="s">
        <v>197</v>
      </c>
      <c r="BM195" s="219" t="s">
        <v>356</v>
      </c>
    </row>
    <row r="196" s="2" customFormat="1" ht="24.15" customHeight="1">
      <c r="A196" s="35"/>
      <c r="B196" s="36"/>
      <c r="C196" s="208" t="s">
        <v>357</v>
      </c>
      <c r="D196" s="208" t="s">
        <v>124</v>
      </c>
      <c r="E196" s="209" t="s">
        <v>358</v>
      </c>
      <c r="F196" s="210" t="s">
        <v>359</v>
      </c>
      <c r="G196" s="211" t="s">
        <v>127</v>
      </c>
      <c r="H196" s="212">
        <v>28.5</v>
      </c>
      <c r="I196" s="213"/>
      <c r="J196" s="214">
        <f>ROUND(I196*H196,2)</f>
        <v>0</v>
      </c>
      <c r="K196" s="210" t="s">
        <v>128</v>
      </c>
      <c r="L196" s="41"/>
      <c r="M196" s="215" t="s">
        <v>1</v>
      </c>
      <c r="N196" s="216" t="s">
        <v>39</v>
      </c>
      <c r="O196" s="88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9" t="s">
        <v>197</v>
      </c>
      <c r="AT196" s="219" t="s">
        <v>124</v>
      </c>
      <c r="AU196" s="219" t="s">
        <v>81</v>
      </c>
      <c r="AY196" s="14" t="s">
        <v>121</v>
      </c>
      <c r="BE196" s="220">
        <f>IF(N196="základní",J196,0)</f>
        <v>0</v>
      </c>
      <c r="BF196" s="220">
        <f>IF(N196="snížená",J196,0)</f>
        <v>0</v>
      </c>
      <c r="BG196" s="220">
        <f>IF(N196="zákl. přenesená",J196,0)</f>
        <v>0</v>
      </c>
      <c r="BH196" s="220">
        <f>IF(N196="sníž. přenesená",J196,0)</f>
        <v>0</v>
      </c>
      <c r="BI196" s="220">
        <f>IF(N196="nulová",J196,0)</f>
        <v>0</v>
      </c>
      <c r="BJ196" s="14" t="s">
        <v>79</v>
      </c>
      <c r="BK196" s="220">
        <f>ROUND(I196*H196,2)</f>
        <v>0</v>
      </c>
      <c r="BL196" s="14" t="s">
        <v>197</v>
      </c>
      <c r="BM196" s="219" t="s">
        <v>360</v>
      </c>
    </row>
    <row r="197" s="2" customFormat="1" ht="16.5" customHeight="1">
      <c r="A197" s="35"/>
      <c r="B197" s="36"/>
      <c r="C197" s="208" t="s">
        <v>361</v>
      </c>
      <c r="D197" s="208" t="s">
        <v>124</v>
      </c>
      <c r="E197" s="209" t="s">
        <v>362</v>
      </c>
      <c r="F197" s="210" t="s">
        <v>363</v>
      </c>
      <c r="G197" s="211" t="s">
        <v>127</v>
      </c>
      <c r="H197" s="212">
        <v>28.5</v>
      </c>
      <c r="I197" s="213"/>
      <c r="J197" s="214">
        <f>ROUND(I197*H197,2)</f>
        <v>0</v>
      </c>
      <c r="K197" s="210" t="s">
        <v>128</v>
      </c>
      <c r="L197" s="41"/>
      <c r="M197" s="215" t="s">
        <v>1</v>
      </c>
      <c r="N197" s="216" t="s">
        <v>39</v>
      </c>
      <c r="O197" s="88"/>
      <c r="P197" s="217">
        <f>O197*H197</f>
        <v>0</v>
      </c>
      <c r="Q197" s="217">
        <v>3.0000000000000001E-05</v>
      </c>
      <c r="R197" s="217">
        <f>Q197*H197</f>
        <v>0.00085500000000000007</v>
      </c>
      <c r="S197" s="217">
        <v>0</v>
      </c>
      <c r="T197" s="21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9" t="s">
        <v>197</v>
      </c>
      <c r="AT197" s="219" t="s">
        <v>124</v>
      </c>
      <c r="AU197" s="219" t="s">
        <v>81</v>
      </c>
      <c r="AY197" s="14" t="s">
        <v>121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14" t="s">
        <v>79</v>
      </c>
      <c r="BK197" s="220">
        <f>ROUND(I197*H197,2)</f>
        <v>0</v>
      </c>
      <c r="BL197" s="14" t="s">
        <v>197</v>
      </c>
      <c r="BM197" s="219" t="s">
        <v>364</v>
      </c>
    </row>
    <row r="198" s="2" customFormat="1" ht="44.25" customHeight="1">
      <c r="A198" s="35"/>
      <c r="B198" s="36"/>
      <c r="C198" s="208" t="s">
        <v>365</v>
      </c>
      <c r="D198" s="208" t="s">
        <v>124</v>
      </c>
      <c r="E198" s="209" t="s">
        <v>366</v>
      </c>
      <c r="F198" s="210" t="s">
        <v>367</v>
      </c>
      <c r="G198" s="211" t="s">
        <v>127</v>
      </c>
      <c r="H198" s="212">
        <v>28.5</v>
      </c>
      <c r="I198" s="213"/>
      <c r="J198" s="214">
        <f>ROUND(I198*H198,2)</f>
        <v>0</v>
      </c>
      <c r="K198" s="210" t="s">
        <v>128</v>
      </c>
      <c r="L198" s="41"/>
      <c r="M198" s="215" t="s">
        <v>1</v>
      </c>
      <c r="N198" s="216" t="s">
        <v>39</v>
      </c>
      <c r="O198" s="88"/>
      <c r="P198" s="217">
        <f>O198*H198</f>
        <v>0</v>
      </c>
      <c r="Q198" s="217">
        <v>2.0000000000000002E-05</v>
      </c>
      <c r="R198" s="217">
        <f>Q198*H198</f>
        <v>0.00057000000000000009</v>
      </c>
      <c r="S198" s="217">
        <v>0</v>
      </c>
      <c r="T198" s="21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9" t="s">
        <v>197</v>
      </c>
      <c r="AT198" s="219" t="s">
        <v>124</v>
      </c>
      <c r="AU198" s="219" t="s">
        <v>81</v>
      </c>
      <c r="AY198" s="14" t="s">
        <v>121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4" t="s">
        <v>79</v>
      </c>
      <c r="BK198" s="220">
        <f>ROUND(I198*H198,2)</f>
        <v>0</v>
      </c>
      <c r="BL198" s="14" t="s">
        <v>197</v>
      </c>
      <c r="BM198" s="219" t="s">
        <v>368</v>
      </c>
    </row>
    <row r="199" s="2" customFormat="1" ht="24.15" customHeight="1">
      <c r="A199" s="35"/>
      <c r="B199" s="36"/>
      <c r="C199" s="208" t="s">
        <v>369</v>
      </c>
      <c r="D199" s="208" t="s">
        <v>124</v>
      </c>
      <c r="E199" s="209" t="s">
        <v>370</v>
      </c>
      <c r="F199" s="210" t="s">
        <v>371</v>
      </c>
      <c r="G199" s="211" t="s">
        <v>145</v>
      </c>
      <c r="H199" s="212">
        <v>14.699999999999999</v>
      </c>
      <c r="I199" s="213"/>
      <c r="J199" s="214">
        <f>ROUND(I199*H199,2)</f>
        <v>0</v>
      </c>
      <c r="K199" s="210" t="s">
        <v>128</v>
      </c>
      <c r="L199" s="41"/>
      <c r="M199" s="215" t="s">
        <v>1</v>
      </c>
      <c r="N199" s="216" t="s">
        <v>39</v>
      </c>
      <c r="O199" s="88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9" t="s">
        <v>197</v>
      </c>
      <c r="AT199" s="219" t="s">
        <v>124</v>
      </c>
      <c r="AU199" s="219" t="s">
        <v>81</v>
      </c>
      <c r="AY199" s="14" t="s">
        <v>121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14" t="s">
        <v>79</v>
      </c>
      <c r="BK199" s="220">
        <f>ROUND(I199*H199,2)</f>
        <v>0</v>
      </c>
      <c r="BL199" s="14" t="s">
        <v>197</v>
      </c>
      <c r="BM199" s="219" t="s">
        <v>372</v>
      </c>
    </row>
    <row r="200" s="2" customFormat="1" ht="24.15" customHeight="1">
      <c r="A200" s="35"/>
      <c r="B200" s="36"/>
      <c r="C200" s="208" t="s">
        <v>373</v>
      </c>
      <c r="D200" s="208" t="s">
        <v>124</v>
      </c>
      <c r="E200" s="209" t="s">
        <v>374</v>
      </c>
      <c r="F200" s="210" t="s">
        <v>375</v>
      </c>
      <c r="G200" s="211" t="s">
        <v>159</v>
      </c>
      <c r="H200" s="212">
        <v>0.32000000000000001</v>
      </c>
      <c r="I200" s="213"/>
      <c r="J200" s="214">
        <f>ROUND(I200*H200,2)</f>
        <v>0</v>
      </c>
      <c r="K200" s="210" t="s">
        <v>128</v>
      </c>
      <c r="L200" s="41"/>
      <c r="M200" s="215" t="s">
        <v>1</v>
      </c>
      <c r="N200" s="216" t="s">
        <v>39</v>
      </c>
      <c r="O200" s="88"/>
      <c r="P200" s="217">
        <f>O200*H200</f>
        <v>0</v>
      </c>
      <c r="Q200" s="217">
        <v>1.05965</v>
      </c>
      <c r="R200" s="217">
        <f>Q200*H200</f>
        <v>0.339088</v>
      </c>
      <c r="S200" s="217">
        <v>0</v>
      </c>
      <c r="T200" s="21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9" t="s">
        <v>197</v>
      </c>
      <c r="AT200" s="219" t="s">
        <v>124</v>
      </c>
      <c r="AU200" s="219" t="s">
        <v>81</v>
      </c>
      <c r="AY200" s="14" t="s">
        <v>121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4" t="s">
        <v>79</v>
      </c>
      <c r="BK200" s="220">
        <f>ROUND(I200*H200,2)</f>
        <v>0</v>
      </c>
      <c r="BL200" s="14" t="s">
        <v>197</v>
      </c>
      <c r="BM200" s="219" t="s">
        <v>376</v>
      </c>
    </row>
    <row r="201" s="2" customFormat="1" ht="24.15" customHeight="1">
      <c r="A201" s="35"/>
      <c r="B201" s="36"/>
      <c r="C201" s="208" t="s">
        <v>377</v>
      </c>
      <c r="D201" s="208" t="s">
        <v>124</v>
      </c>
      <c r="E201" s="209" t="s">
        <v>378</v>
      </c>
      <c r="F201" s="210" t="s">
        <v>379</v>
      </c>
      <c r="G201" s="211" t="s">
        <v>145</v>
      </c>
      <c r="H201" s="212">
        <v>2.3999999999999999</v>
      </c>
      <c r="I201" s="213"/>
      <c r="J201" s="214">
        <f>ROUND(I201*H201,2)</f>
        <v>0</v>
      </c>
      <c r="K201" s="210" t="s">
        <v>128</v>
      </c>
      <c r="L201" s="41"/>
      <c r="M201" s="215" t="s">
        <v>1</v>
      </c>
      <c r="N201" s="216" t="s">
        <v>39</v>
      </c>
      <c r="O201" s="88"/>
      <c r="P201" s="217">
        <f>O201*H201</f>
        <v>0</v>
      </c>
      <c r="Q201" s="217">
        <v>2.1600000000000001</v>
      </c>
      <c r="R201" s="217">
        <f>Q201*H201</f>
        <v>5.1840000000000002</v>
      </c>
      <c r="S201" s="217">
        <v>0</v>
      </c>
      <c r="T201" s="21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9" t="s">
        <v>197</v>
      </c>
      <c r="AT201" s="219" t="s">
        <v>124</v>
      </c>
      <c r="AU201" s="219" t="s">
        <v>81</v>
      </c>
      <c r="AY201" s="14" t="s">
        <v>121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4" t="s">
        <v>79</v>
      </c>
      <c r="BK201" s="220">
        <f>ROUND(I201*H201,2)</f>
        <v>0</v>
      </c>
      <c r="BL201" s="14" t="s">
        <v>197</v>
      </c>
      <c r="BM201" s="219" t="s">
        <v>380</v>
      </c>
    </row>
    <row r="202" s="2" customFormat="1" ht="24.15" customHeight="1">
      <c r="A202" s="35"/>
      <c r="B202" s="36"/>
      <c r="C202" s="208" t="s">
        <v>381</v>
      </c>
      <c r="D202" s="208" t="s">
        <v>124</v>
      </c>
      <c r="E202" s="209" t="s">
        <v>382</v>
      </c>
      <c r="F202" s="210" t="s">
        <v>383</v>
      </c>
      <c r="G202" s="211" t="s">
        <v>127</v>
      </c>
      <c r="H202" s="212">
        <v>54</v>
      </c>
      <c r="I202" s="213"/>
      <c r="J202" s="214">
        <f>ROUND(I202*H202,2)</f>
        <v>0</v>
      </c>
      <c r="K202" s="210" t="s">
        <v>128</v>
      </c>
      <c r="L202" s="41"/>
      <c r="M202" s="215" t="s">
        <v>1</v>
      </c>
      <c r="N202" s="216" t="s">
        <v>39</v>
      </c>
      <c r="O202" s="88"/>
      <c r="P202" s="217">
        <f>O202*H202</f>
        <v>0</v>
      </c>
      <c r="Q202" s="217">
        <v>0.00116</v>
      </c>
      <c r="R202" s="217">
        <f>Q202*H202</f>
        <v>0.062640000000000001</v>
      </c>
      <c r="S202" s="217">
        <v>0</v>
      </c>
      <c r="T202" s="218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9" t="s">
        <v>197</v>
      </c>
      <c r="AT202" s="219" t="s">
        <v>124</v>
      </c>
      <c r="AU202" s="219" t="s">
        <v>81</v>
      </c>
      <c r="AY202" s="14" t="s">
        <v>121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14" t="s">
        <v>79</v>
      </c>
      <c r="BK202" s="220">
        <f>ROUND(I202*H202,2)</f>
        <v>0</v>
      </c>
      <c r="BL202" s="14" t="s">
        <v>197</v>
      </c>
      <c r="BM202" s="219" t="s">
        <v>384</v>
      </c>
    </row>
    <row r="203" s="2" customFormat="1" ht="24.15" customHeight="1">
      <c r="A203" s="35"/>
      <c r="B203" s="36"/>
      <c r="C203" s="208" t="s">
        <v>385</v>
      </c>
      <c r="D203" s="208" t="s">
        <v>124</v>
      </c>
      <c r="E203" s="209" t="s">
        <v>386</v>
      </c>
      <c r="F203" s="210" t="s">
        <v>387</v>
      </c>
      <c r="G203" s="211" t="s">
        <v>127</v>
      </c>
      <c r="H203" s="212">
        <v>54</v>
      </c>
      <c r="I203" s="213"/>
      <c r="J203" s="214">
        <f>ROUND(I203*H203,2)</f>
        <v>0</v>
      </c>
      <c r="K203" s="210" t="s">
        <v>128</v>
      </c>
      <c r="L203" s="41"/>
      <c r="M203" s="215" t="s">
        <v>1</v>
      </c>
      <c r="N203" s="216" t="s">
        <v>39</v>
      </c>
      <c r="O203" s="88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9" t="s">
        <v>197</v>
      </c>
      <c r="AT203" s="219" t="s">
        <v>124</v>
      </c>
      <c r="AU203" s="219" t="s">
        <v>81</v>
      </c>
      <c r="AY203" s="14" t="s">
        <v>121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14" t="s">
        <v>79</v>
      </c>
      <c r="BK203" s="220">
        <f>ROUND(I203*H203,2)</f>
        <v>0</v>
      </c>
      <c r="BL203" s="14" t="s">
        <v>197</v>
      </c>
      <c r="BM203" s="219" t="s">
        <v>388</v>
      </c>
    </row>
    <row r="204" s="2" customFormat="1" ht="24.15" customHeight="1">
      <c r="A204" s="35"/>
      <c r="B204" s="36"/>
      <c r="C204" s="208" t="s">
        <v>389</v>
      </c>
      <c r="D204" s="208" t="s">
        <v>124</v>
      </c>
      <c r="E204" s="209" t="s">
        <v>390</v>
      </c>
      <c r="F204" s="210" t="s">
        <v>391</v>
      </c>
      <c r="G204" s="211" t="s">
        <v>152</v>
      </c>
      <c r="H204" s="212">
        <v>33</v>
      </c>
      <c r="I204" s="213"/>
      <c r="J204" s="214">
        <f>ROUND(I204*H204,2)</f>
        <v>0</v>
      </c>
      <c r="K204" s="210" t="s">
        <v>128</v>
      </c>
      <c r="L204" s="41"/>
      <c r="M204" s="215" t="s">
        <v>1</v>
      </c>
      <c r="N204" s="216" t="s">
        <v>39</v>
      </c>
      <c r="O204" s="88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9" t="s">
        <v>197</v>
      </c>
      <c r="AT204" s="219" t="s">
        <v>124</v>
      </c>
      <c r="AU204" s="219" t="s">
        <v>81</v>
      </c>
      <c r="AY204" s="14" t="s">
        <v>121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14" t="s">
        <v>79</v>
      </c>
      <c r="BK204" s="220">
        <f>ROUND(I204*H204,2)</f>
        <v>0</v>
      </c>
      <c r="BL204" s="14" t="s">
        <v>197</v>
      </c>
      <c r="BM204" s="219" t="s">
        <v>392</v>
      </c>
    </row>
    <row r="205" s="2" customFormat="1" ht="16.5" customHeight="1">
      <c r="A205" s="35"/>
      <c r="B205" s="36"/>
      <c r="C205" s="221" t="s">
        <v>197</v>
      </c>
      <c r="D205" s="221" t="s">
        <v>188</v>
      </c>
      <c r="E205" s="222" t="s">
        <v>393</v>
      </c>
      <c r="F205" s="223" t="s">
        <v>394</v>
      </c>
      <c r="G205" s="224" t="s">
        <v>152</v>
      </c>
      <c r="H205" s="225">
        <v>66</v>
      </c>
      <c r="I205" s="226"/>
      <c r="J205" s="227">
        <f>ROUND(I205*H205,2)</f>
        <v>0</v>
      </c>
      <c r="K205" s="223" t="s">
        <v>128</v>
      </c>
      <c r="L205" s="228"/>
      <c r="M205" s="229" t="s">
        <v>1</v>
      </c>
      <c r="N205" s="230" t="s">
        <v>39</v>
      </c>
      <c r="O205" s="88"/>
      <c r="P205" s="217">
        <f>O205*H205</f>
        <v>0</v>
      </c>
      <c r="Q205" s="217">
        <v>0.00075000000000000002</v>
      </c>
      <c r="R205" s="217">
        <f>Q205*H205</f>
        <v>0.049500000000000002</v>
      </c>
      <c r="S205" s="217">
        <v>0</v>
      </c>
      <c r="T205" s="21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9" t="s">
        <v>201</v>
      </c>
      <c r="AT205" s="219" t="s">
        <v>188</v>
      </c>
      <c r="AU205" s="219" t="s">
        <v>81</v>
      </c>
      <c r="AY205" s="14" t="s">
        <v>121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14" t="s">
        <v>79</v>
      </c>
      <c r="BK205" s="220">
        <f>ROUND(I205*H205,2)</f>
        <v>0</v>
      </c>
      <c r="BL205" s="14" t="s">
        <v>201</v>
      </c>
      <c r="BM205" s="219" t="s">
        <v>395</v>
      </c>
    </row>
    <row r="206" s="2" customFormat="1" ht="24.15" customHeight="1">
      <c r="A206" s="35"/>
      <c r="B206" s="36"/>
      <c r="C206" s="208" t="s">
        <v>396</v>
      </c>
      <c r="D206" s="208" t="s">
        <v>124</v>
      </c>
      <c r="E206" s="209" t="s">
        <v>397</v>
      </c>
      <c r="F206" s="210" t="s">
        <v>398</v>
      </c>
      <c r="G206" s="211" t="s">
        <v>152</v>
      </c>
      <c r="H206" s="212">
        <v>17</v>
      </c>
      <c r="I206" s="213"/>
      <c r="J206" s="214">
        <f>ROUND(I206*H206,2)</f>
        <v>0</v>
      </c>
      <c r="K206" s="210" t="s">
        <v>128</v>
      </c>
      <c r="L206" s="41"/>
      <c r="M206" s="215" t="s">
        <v>1</v>
      </c>
      <c r="N206" s="216" t="s">
        <v>39</v>
      </c>
      <c r="O206" s="88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9" t="s">
        <v>197</v>
      </c>
      <c r="AT206" s="219" t="s">
        <v>124</v>
      </c>
      <c r="AU206" s="219" t="s">
        <v>81</v>
      </c>
      <c r="AY206" s="14" t="s">
        <v>121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14" t="s">
        <v>79</v>
      </c>
      <c r="BK206" s="220">
        <f>ROUND(I206*H206,2)</f>
        <v>0</v>
      </c>
      <c r="BL206" s="14" t="s">
        <v>197</v>
      </c>
      <c r="BM206" s="219" t="s">
        <v>399</v>
      </c>
    </row>
    <row r="207" s="2" customFormat="1" ht="24.15" customHeight="1">
      <c r="A207" s="35"/>
      <c r="B207" s="36"/>
      <c r="C207" s="221" t="s">
        <v>400</v>
      </c>
      <c r="D207" s="221" t="s">
        <v>188</v>
      </c>
      <c r="E207" s="222" t="s">
        <v>401</v>
      </c>
      <c r="F207" s="223" t="s">
        <v>402</v>
      </c>
      <c r="G207" s="224" t="s">
        <v>152</v>
      </c>
      <c r="H207" s="225">
        <v>17.850000000000001</v>
      </c>
      <c r="I207" s="226"/>
      <c r="J207" s="227">
        <f>ROUND(I207*H207,2)</f>
        <v>0</v>
      </c>
      <c r="K207" s="223" t="s">
        <v>128</v>
      </c>
      <c r="L207" s="228"/>
      <c r="M207" s="229" t="s">
        <v>1</v>
      </c>
      <c r="N207" s="230" t="s">
        <v>39</v>
      </c>
      <c r="O207" s="88"/>
      <c r="P207" s="217">
        <f>O207*H207</f>
        <v>0</v>
      </c>
      <c r="Q207" s="217">
        <v>0.00077999999999999999</v>
      </c>
      <c r="R207" s="217">
        <f>Q207*H207</f>
        <v>0.013923000000000001</v>
      </c>
      <c r="S207" s="217">
        <v>0</v>
      </c>
      <c r="T207" s="21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9" t="s">
        <v>201</v>
      </c>
      <c r="AT207" s="219" t="s">
        <v>188</v>
      </c>
      <c r="AU207" s="219" t="s">
        <v>81</v>
      </c>
      <c r="AY207" s="14" t="s">
        <v>121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14" t="s">
        <v>79</v>
      </c>
      <c r="BK207" s="220">
        <f>ROUND(I207*H207,2)</f>
        <v>0</v>
      </c>
      <c r="BL207" s="14" t="s">
        <v>201</v>
      </c>
      <c r="BM207" s="219" t="s">
        <v>403</v>
      </c>
    </row>
    <row r="208" s="2" customFormat="1" ht="24.15" customHeight="1">
      <c r="A208" s="35"/>
      <c r="B208" s="36"/>
      <c r="C208" s="208" t="s">
        <v>404</v>
      </c>
      <c r="D208" s="208" t="s">
        <v>124</v>
      </c>
      <c r="E208" s="209" t="s">
        <v>405</v>
      </c>
      <c r="F208" s="210" t="s">
        <v>406</v>
      </c>
      <c r="G208" s="211" t="s">
        <v>152</v>
      </c>
      <c r="H208" s="212">
        <v>65</v>
      </c>
      <c r="I208" s="213"/>
      <c r="J208" s="214">
        <f>ROUND(I208*H208,2)</f>
        <v>0</v>
      </c>
      <c r="K208" s="210" t="s">
        <v>128</v>
      </c>
      <c r="L208" s="41"/>
      <c r="M208" s="215" t="s">
        <v>1</v>
      </c>
      <c r="N208" s="216" t="s">
        <v>39</v>
      </c>
      <c r="O208" s="88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9" t="s">
        <v>197</v>
      </c>
      <c r="AT208" s="219" t="s">
        <v>124</v>
      </c>
      <c r="AU208" s="219" t="s">
        <v>81</v>
      </c>
      <c r="AY208" s="14" t="s">
        <v>121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14" t="s">
        <v>79</v>
      </c>
      <c r="BK208" s="220">
        <f>ROUND(I208*H208,2)</f>
        <v>0</v>
      </c>
      <c r="BL208" s="14" t="s">
        <v>197</v>
      </c>
      <c r="BM208" s="219" t="s">
        <v>407</v>
      </c>
    </row>
    <row r="209" s="2" customFormat="1" ht="24.15" customHeight="1">
      <c r="A209" s="35"/>
      <c r="B209" s="36"/>
      <c r="C209" s="221" t="s">
        <v>408</v>
      </c>
      <c r="D209" s="221" t="s">
        <v>188</v>
      </c>
      <c r="E209" s="222" t="s">
        <v>409</v>
      </c>
      <c r="F209" s="223" t="s">
        <v>410</v>
      </c>
      <c r="G209" s="224" t="s">
        <v>152</v>
      </c>
      <c r="H209" s="225">
        <v>68.25</v>
      </c>
      <c r="I209" s="226"/>
      <c r="J209" s="227">
        <f>ROUND(I209*H209,2)</f>
        <v>0</v>
      </c>
      <c r="K209" s="223" t="s">
        <v>128</v>
      </c>
      <c r="L209" s="228"/>
      <c r="M209" s="229" t="s">
        <v>1</v>
      </c>
      <c r="N209" s="230" t="s">
        <v>39</v>
      </c>
      <c r="O209" s="88"/>
      <c r="P209" s="217">
        <f>O209*H209</f>
        <v>0</v>
      </c>
      <c r="Q209" s="217">
        <v>0.00042999999999999999</v>
      </c>
      <c r="R209" s="217">
        <f>Q209*H209</f>
        <v>0.029347499999999999</v>
      </c>
      <c r="S209" s="217">
        <v>0</v>
      </c>
      <c r="T209" s="218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9" t="s">
        <v>201</v>
      </c>
      <c r="AT209" s="219" t="s">
        <v>188</v>
      </c>
      <c r="AU209" s="219" t="s">
        <v>81</v>
      </c>
      <c r="AY209" s="14" t="s">
        <v>121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14" t="s">
        <v>79</v>
      </c>
      <c r="BK209" s="220">
        <f>ROUND(I209*H209,2)</f>
        <v>0</v>
      </c>
      <c r="BL209" s="14" t="s">
        <v>201</v>
      </c>
      <c r="BM209" s="219" t="s">
        <v>411</v>
      </c>
    </row>
    <row r="210" s="12" customFormat="1" ht="25.92" customHeight="1">
      <c r="A210" s="12"/>
      <c r="B210" s="192"/>
      <c r="C210" s="193"/>
      <c r="D210" s="194" t="s">
        <v>73</v>
      </c>
      <c r="E210" s="195" t="s">
        <v>412</v>
      </c>
      <c r="F210" s="195" t="s">
        <v>413</v>
      </c>
      <c r="G210" s="193"/>
      <c r="H210" s="193"/>
      <c r="I210" s="196"/>
      <c r="J210" s="197">
        <f>BK210</f>
        <v>0</v>
      </c>
      <c r="K210" s="193"/>
      <c r="L210" s="198"/>
      <c r="M210" s="199"/>
      <c r="N210" s="200"/>
      <c r="O210" s="200"/>
      <c r="P210" s="201">
        <f>P211</f>
        <v>0</v>
      </c>
      <c r="Q210" s="200"/>
      <c r="R210" s="201">
        <f>R211</f>
        <v>0</v>
      </c>
      <c r="S210" s="200"/>
      <c r="T210" s="202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3" t="s">
        <v>129</v>
      </c>
      <c r="AT210" s="204" t="s">
        <v>73</v>
      </c>
      <c r="AU210" s="204" t="s">
        <v>74</v>
      </c>
      <c r="AY210" s="203" t="s">
        <v>121</v>
      </c>
      <c r="BK210" s="205">
        <f>BK211</f>
        <v>0</v>
      </c>
    </row>
    <row r="211" s="2" customFormat="1" ht="21.75" customHeight="1">
      <c r="A211" s="35"/>
      <c r="B211" s="36"/>
      <c r="C211" s="208" t="s">
        <v>414</v>
      </c>
      <c r="D211" s="208" t="s">
        <v>124</v>
      </c>
      <c r="E211" s="209" t="s">
        <v>415</v>
      </c>
      <c r="F211" s="210" t="s">
        <v>416</v>
      </c>
      <c r="G211" s="211" t="s">
        <v>417</v>
      </c>
      <c r="H211" s="212">
        <v>18</v>
      </c>
      <c r="I211" s="213"/>
      <c r="J211" s="214">
        <f>ROUND(I211*H211,2)</f>
        <v>0</v>
      </c>
      <c r="K211" s="210" t="s">
        <v>128</v>
      </c>
      <c r="L211" s="41"/>
      <c r="M211" s="215" t="s">
        <v>1</v>
      </c>
      <c r="N211" s="216" t="s">
        <v>39</v>
      </c>
      <c r="O211" s="88"/>
      <c r="P211" s="217">
        <f>O211*H211</f>
        <v>0</v>
      </c>
      <c r="Q211" s="217">
        <v>0</v>
      </c>
      <c r="R211" s="217">
        <f>Q211*H211</f>
        <v>0</v>
      </c>
      <c r="S211" s="217">
        <v>0</v>
      </c>
      <c r="T211" s="218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9" t="s">
        <v>418</v>
      </c>
      <c r="AT211" s="219" t="s">
        <v>124</v>
      </c>
      <c r="AU211" s="219" t="s">
        <v>79</v>
      </c>
      <c r="AY211" s="14" t="s">
        <v>121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14" t="s">
        <v>79</v>
      </c>
      <c r="BK211" s="220">
        <f>ROUND(I211*H211,2)</f>
        <v>0</v>
      </c>
      <c r="BL211" s="14" t="s">
        <v>418</v>
      </c>
      <c r="BM211" s="219" t="s">
        <v>419</v>
      </c>
    </row>
    <row r="212" s="12" customFormat="1" ht="25.92" customHeight="1">
      <c r="A212" s="12"/>
      <c r="B212" s="192"/>
      <c r="C212" s="193"/>
      <c r="D212" s="194" t="s">
        <v>73</v>
      </c>
      <c r="E212" s="195" t="s">
        <v>420</v>
      </c>
      <c r="F212" s="195" t="s">
        <v>421</v>
      </c>
      <c r="G212" s="193"/>
      <c r="H212" s="193"/>
      <c r="I212" s="196"/>
      <c r="J212" s="197">
        <f>BK212</f>
        <v>0</v>
      </c>
      <c r="K212" s="193"/>
      <c r="L212" s="198"/>
      <c r="M212" s="199"/>
      <c r="N212" s="200"/>
      <c r="O212" s="200"/>
      <c r="P212" s="201">
        <f>P213</f>
        <v>0</v>
      </c>
      <c r="Q212" s="200"/>
      <c r="R212" s="201">
        <f>R213</f>
        <v>0</v>
      </c>
      <c r="S212" s="200"/>
      <c r="T212" s="202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3" t="s">
        <v>129</v>
      </c>
      <c r="AT212" s="204" t="s">
        <v>73</v>
      </c>
      <c r="AU212" s="204" t="s">
        <v>74</v>
      </c>
      <c r="AY212" s="203" t="s">
        <v>121</v>
      </c>
      <c r="BK212" s="205">
        <f>BK213</f>
        <v>0</v>
      </c>
    </row>
    <row r="213" s="12" customFormat="1" ht="22.8" customHeight="1">
      <c r="A213" s="12"/>
      <c r="B213" s="192"/>
      <c r="C213" s="193"/>
      <c r="D213" s="194" t="s">
        <v>73</v>
      </c>
      <c r="E213" s="206" t="s">
        <v>422</v>
      </c>
      <c r="F213" s="206" t="s">
        <v>423</v>
      </c>
      <c r="G213" s="193"/>
      <c r="H213" s="193"/>
      <c r="I213" s="196"/>
      <c r="J213" s="207">
        <f>BK213</f>
        <v>0</v>
      </c>
      <c r="K213" s="193"/>
      <c r="L213" s="198"/>
      <c r="M213" s="199"/>
      <c r="N213" s="200"/>
      <c r="O213" s="200"/>
      <c r="P213" s="201">
        <f>SUM(P214:P215)</f>
        <v>0</v>
      </c>
      <c r="Q213" s="200"/>
      <c r="R213" s="201">
        <f>SUM(R214:R215)</f>
        <v>0</v>
      </c>
      <c r="S213" s="200"/>
      <c r="T213" s="202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3" t="s">
        <v>129</v>
      </c>
      <c r="AT213" s="204" t="s">
        <v>73</v>
      </c>
      <c r="AU213" s="204" t="s">
        <v>79</v>
      </c>
      <c r="AY213" s="203" t="s">
        <v>121</v>
      </c>
      <c r="BK213" s="205">
        <f>SUM(BK214:BK215)</f>
        <v>0</v>
      </c>
    </row>
    <row r="214" s="2" customFormat="1" ht="24.15" customHeight="1">
      <c r="A214" s="35"/>
      <c r="B214" s="36"/>
      <c r="C214" s="208" t="s">
        <v>424</v>
      </c>
      <c r="D214" s="208" t="s">
        <v>124</v>
      </c>
      <c r="E214" s="209" t="s">
        <v>425</v>
      </c>
      <c r="F214" s="210" t="s">
        <v>426</v>
      </c>
      <c r="G214" s="211" t="s">
        <v>427</v>
      </c>
      <c r="H214" s="212">
        <v>4</v>
      </c>
      <c r="I214" s="213"/>
      <c r="J214" s="214">
        <f>ROUND(I214*H214,2)</f>
        <v>0</v>
      </c>
      <c r="K214" s="210" t="s">
        <v>1</v>
      </c>
      <c r="L214" s="41"/>
      <c r="M214" s="215" t="s">
        <v>1</v>
      </c>
      <c r="N214" s="216" t="s">
        <v>39</v>
      </c>
      <c r="O214" s="88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9" t="s">
        <v>129</v>
      </c>
      <c r="AT214" s="219" t="s">
        <v>124</v>
      </c>
      <c r="AU214" s="219" t="s">
        <v>81</v>
      </c>
      <c r="AY214" s="14" t="s">
        <v>121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14" t="s">
        <v>79</v>
      </c>
      <c r="BK214" s="220">
        <f>ROUND(I214*H214,2)</f>
        <v>0</v>
      </c>
      <c r="BL214" s="14" t="s">
        <v>129</v>
      </c>
      <c r="BM214" s="219" t="s">
        <v>428</v>
      </c>
    </row>
    <row r="215" s="2" customFormat="1" ht="24.15" customHeight="1">
      <c r="A215" s="35"/>
      <c r="B215" s="36"/>
      <c r="C215" s="208" t="s">
        <v>429</v>
      </c>
      <c r="D215" s="208" t="s">
        <v>124</v>
      </c>
      <c r="E215" s="209" t="s">
        <v>430</v>
      </c>
      <c r="F215" s="210" t="s">
        <v>431</v>
      </c>
      <c r="G215" s="211" t="s">
        <v>427</v>
      </c>
      <c r="H215" s="212">
        <v>4</v>
      </c>
      <c r="I215" s="213"/>
      <c r="J215" s="214">
        <f>ROUND(I215*H215,2)</f>
        <v>0</v>
      </c>
      <c r="K215" s="210" t="s">
        <v>1</v>
      </c>
      <c r="L215" s="41"/>
      <c r="M215" s="215" t="s">
        <v>1</v>
      </c>
      <c r="N215" s="216" t="s">
        <v>39</v>
      </c>
      <c r="O215" s="88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9" t="s">
        <v>129</v>
      </c>
      <c r="AT215" s="219" t="s">
        <v>124</v>
      </c>
      <c r="AU215" s="219" t="s">
        <v>81</v>
      </c>
      <c r="AY215" s="14" t="s">
        <v>121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14" t="s">
        <v>79</v>
      </c>
      <c r="BK215" s="220">
        <f>ROUND(I215*H215,2)</f>
        <v>0</v>
      </c>
      <c r="BL215" s="14" t="s">
        <v>129</v>
      </c>
      <c r="BM215" s="219" t="s">
        <v>432</v>
      </c>
    </row>
    <row r="216" s="12" customFormat="1" ht="25.92" customHeight="1">
      <c r="A216" s="12"/>
      <c r="B216" s="192"/>
      <c r="C216" s="193"/>
      <c r="D216" s="194" t="s">
        <v>73</v>
      </c>
      <c r="E216" s="195" t="s">
        <v>433</v>
      </c>
      <c r="F216" s="195" t="s">
        <v>434</v>
      </c>
      <c r="G216" s="193"/>
      <c r="H216" s="193"/>
      <c r="I216" s="196"/>
      <c r="J216" s="197">
        <f>BK216</f>
        <v>0</v>
      </c>
      <c r="K216" s="193"/>
      <c r="L216" s="198"/>
      <c r="M216" s="199"/>
      <c r="N216" s="200"/>
      <c r="O216" s="200"/>
      <c r="P216" s="201">
        <f>P217+P222+P224</f>
        <v>0</v>
      </c>
      <c r="Q216" s="200"/>
      <c r="R216" s="201">
        <f>R217+R222+R224</f>
        <v>0</v>
      </c>
      <c r="S216" s="200"/>
      <c r="T216" s="202">
        <f>T217+T222+T224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3" t="s">
        <v>122</v>
      </c>
      <c r="AT216" s="204" t="s">
        <v>73</v>
      </c>
      <c r="AU216" s="204" t="s">
        <v>74</v>
      </c>
      <c r="AY216" s="203" t="s">
        <v>121</v>
      </c>
      <c r="BK216" s="205">
        <f>BK217+BK222+BK224</f>
        <v>0</v>
      </c>
    </row>
    <row r="217" s="12" customFormat="1" ht="22.8" customHeight="1">
      <c r="A217" s="12"/>
      <c r="B217" s="192"/>
      <c r="C217" s="193"/>
      <c r="D217" s="194" t="s">
        <v>73</v>
      </c>
      <c r="E217" s="206" t="s">
        <v>435</v>
      </c>
      <c r="F217" s="206" t="s">
        <v>436</v>
      </c>
      <c r="G217" s="193"/>
      <c r="H217" s="193"/>
      <c r="I217" s="196"/>
      <c r="J217" s="207">
        <f>BK217</f>
        <v>0</v>
      </c>
      <c r="K217" s="193"/>
      <c r="L217" s="198"/>
      <c r="M217" s="199"/>
      <c r="N217" s="200"/>
      <c r="O217" s="200"/>
      <c r="P217" s="201">
        <f>SUM(P218:P221)</f>
        <v>0</v>
      </c>
      <c r="Q217" s="200"/>
      <c r="R217" s="201">
        <f>SUM(R218:R221)</f>
        <v>0</v>
      </c>
      <c r="S217" s="200"/>
      <c r="T217" s="202">
        <f>SUM(T218:T221)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3" t="s">
        <v>122</v>
      </c>
      <c r="AT217" s="204" t="s">
        <v>73</v>
      </c>
      <c r="AU217" s="204" t="s">
        <v>79</v>
      </c>
      <c r="AY217" s="203" t="s">
        <v>121</v>
      </c>
      <c r="BK217" s="205">
        <f>SUM(BK218:BK221)</f>
        <v>0</v>
      </c>
    </row>
    <row r="218" s="2" customFormat="1" ht="16.5" customHeight="1">
      <c r="A218" s="35"/>
      <c r="B218" s="36"/>
      <c r="C218" s="208" t="s">
        <v>437</v>
      </c>
      <c r="D218" s="208" t="s">
        <v>124</v>
      </c>
      <c r="E218" s="209" t="s">
        <v>438</v>
      </c>
      <c r="F218" s="210" t="s">
        <v>439</v>
      </c>
      <c r="G218" s="211" t="s">
        <v>440</v>
      </c>
      <c r="H218" s="212">
        <v>1</v>
      </c>
      <c r="I218" s="213"/>
      <c r="J218" s="214">
        <f>ROUND(I218*H218,2)</f>
        <v>0</v>
      </c>
      <c r="K218" s="210" t="s">
        <v>128</v>
      </c>
      <c r="L218" s="41"/>
      <c r="M218" s="215" t="s">
        <v>1</v>
      </c>
      <c r="N218" s="216" t="s">
        <v>39</v>
      </c>
      <c r="O218" s="88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9" t="s">
        <v>441</v>
      </c>
      <c r="AT218" s="219" t="s">
        <v>124</v>
      </c>
      <c r="AU218" s="219" t="s">
        <v>81</v>
      </c>
      <c r="AY218" s="14" t="s">
        <v>121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14" t="s">
        <v>79</v>
      </c>
      <c r="BK218" s="220">
        <f>ROUND(I218*H218,2)</f>
        <v>0</v>
      </c>
      <c r="BL218" s="14" t="s">
        <v>441</v>
      </c>
      <c r="BM218" s="219" t="s">
        <v>442</v>
      </c>
    </row>
    <row r="219" s="2" customFormat="1" ht="16.5" customHeight="1">
      <c r="A219" s="35"/>
      <c r="B219" s="36"/>
      <c r="C219" s="208" t="s">
        <v>443</v>
      </c>
      <c r="D219" s="208" t="s">
        <v>124</v>
      </c>
      <c r="E219" s="209" t="s">
        <v>444</v>
      </c>
      <c r="F219" s="210" t="s">
        <v>445</v>
      </c>
      <c r="G219" s="211" t="s">
        <v>440</v>
      </c>
      <c r="H219" s="212">
        <v>1</v>
      </c>
      <c r="I219" s="213"/>
      <c r="J219" s="214">
        <f>ROUND(I219*H219,2)</f>
        <v>0</v>
      </c>
      <c r="K219" s="210" t="s">
        <v>128</v>
      </c>
      <c r="L219" s="41"/>
      <c r="M219" s="215" t="s">
        <v>1</v>
      </c>
      <c r="N219" s="216" t="s">
        <v>39</v>
      </c>
      <c r="O219" s="88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9" t="s">
        <v>441</v>
      </c>
      <c r="AT219" s="219" t="s">
        <v>124</v>
      </c>
      <c r="AU219" s="219" t="s">
        <v>81</v>
      </c>
      <c r="AY219" s="14" t="s">
        <v>121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14" t="s">
        <v>79</v>
      </c>
      <c r="BK219" s="220">
        <f>ROUND(I219*H219,2)</f>
        <v>0</v>
      </c>
      <c r="BL219" s="14" t="s">
        <v>441</v>
      </c>
      <c r="BM219" s="219" t="s">
        <v>446</v>
      </c>
    </row>
    <row r="220" s="2" customFormat="1" ht="16.5" customHeight="1">
      <c r="A220" s="35"/>
      <c r="B220" s="36"/>
      <c r="C220" s="208" t="s">
        <v>447</v>
      </c>
      <c r="D220" s="208" t="s">
        <v>124</v>
      </c>
      <c r="E220" s="209" t="s">
        <v>448</v>
      </c>
      <c r="F220" s="210" t="s">
        <v>449</v>
      </c>
      <c r="G220" s="211" t="s">
        <v>440</v>
      </c>
      <c r="H220" s="212">
        <v>1</v>
      </c>
      <c r="I220" s="213"/>
      <c r="J220" s="214">
        <f>ROUND(I220*H220,2)</f>
        <v>0</v>
      </c>
      <c r="K220" s="210" t="s">
        <v>128</v>
      </c>
      <c r="L220" s="41"/>
      <c r="M220" s="215" t="s">
        <v>1</v>
      </c>
      <c r="N220" s="216" t="s">
        <v>39</v>
      </c>
      <c r="O220" s="88"/>
      <c r="P220" s="217">
        <f>O220*H220</f>
        <v>0</v>
      </c>
      <c r="Q220" s="217">
        <v>0</v>
      </c>
      <c r="R220" s="217">
        <f>Q220*H220</f>
        <v>0</v>
      </c>
      <c r="S220" s="217">
        <v>0</v>
      </c>
      <c r="T220" s="218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9" t="s">
        <v>441</v>
      </c>
      <c r="AT220" s="219" t="s">
        <v>124</v>
      </c>
      <c r="AU220" s="219" t="s">
        <v>81</v>
      </c>
      <c r="AY220" s="14" t="s">
        <v>121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14" t="s">
        <v>79</v>
      </c>
      <c r="BK220" s="220">
        <f>ROUND(I220*H220,2)</f>
        <v>0</v>
      </c>
      <c r="BL220" s="14" t="s">
        <v>441</v>
      </c>
      <c r="BM220" s="219" t="s">
        <v>450</v>
      </c>
    </row>
    <row r="221" s="2" customFormat="1" ht="16.5" customHeight="1">
      <c r="A221" s="35"/>
      <c r="B221" s="36"/>
      <c r="C221" s="208" t="s">
        <v>451</v>
      </c>
      <c r="D221" s="208" t="s">
        <v>124</v>
      </c>
      <c r="E221" s="209" t="s">
        <v>452</v>
      </c>
      <c r="F221" s="210" t="s">
        <v>453</v>
      </c>
      <c r="G221" s="211" t="s">
        <v>440</v>
      </c>
      <c r="H221" s="212">
        <v>1</v>
      </c>
      <c r="I221" s="213"/>
      <c r="J221" s="214">
        <f>ROUND(I221*H221,2)</f>
        <v>0</v>
      </c>
      <c r="K221" s="210" t="s">
        <v>128</v>
      </c>
      <c r="L221" s="41"/>
      <c r="M221" s="215" t="s">
        <v>1</v>
      </c>
      <c r="N221" s="216" t="s">
        <v>39</v>
      </c>
      <c r="O221" s="88"/>
      <c r="P221" s="217">
        <f>O221*H221</f>
        <v>0</v>
      </c>
      <c r="Q221" s="217">
        <v>0</v>
      </c>
      <c r="R221" s="217">
        <f>Q221*H221</f>
        <v>0</v>
      </c>
      <c r="S221" s="217">
        <v>0</v>
      </c>
      <c r="T221" s="218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9" t="s">
        <v>441</v>
      </c>
      <c r="AT221" s="219" t="s">
        <v>124</v>
      </c>
      <c r="AU221" s="219" t="s">
        <v>81</v>
      </c>
      <c r="AY221" s="14" t="s">
        <v>121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14" t="s">
        <v>79</v>
      </c>
      <c r="BK221" s="220">
        <f>ROUND(I221*H221,2)</f>
        <v>0</v>
      </c>
      <c r="BL221" s="14" t="s">
        <v>441</v>
      </c>
      <c r="BM221" s="219" t="s">
        <v>454</v>
      </c>
    </row>
    <row r="222" s="12" customFormat="1" ht="22.8" customHeight="1">
      <c r="A222" s="12"/>
      <c r="B222" s="192"/>
      <c r="C222" s="193"/>
      <c r="D222" s="194" t="s">
        <v>73</v>
      </c>
      <c r="E222" s="206" t="s">
        <v>455</v>
      </c>
      <c r="F222" s="206" t="s">
        <v>456</v>
      </c>
      <c r="G222" s="193"/>
      <c r="H222" s="193"/>
      <c r="I222" s="196"/>
      <c r="J222" s="207">
        <f>BK222</f>
        <v>0</v>
      </c>
      <c r="K222" s="193"/>
      <c r="L222" s="198"/>
      <c r="M222" s="199"/>
      <c r="N222" s="200"/>
      <c r="O222" s="200"/>
      <c r="P222" s="201">
        <f>P223</f>
        <v>0</v>
      </c>
      <c r="Q222" s="200"/>
      <c r="R222" s="201">
        <f>R223</f>
        <v>0</v>
      </c>
      <c r="S222" s="200"/>
      <c r="T222" s="202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3" t="s">
        <v>122</v>
      </c>
      <c r="AT222" s="204" t="s">
        <v>73</v>
      </c>
      <c r="AU222" s="204" t="s">
        <v>79</v>
      </c>
      <c r="AY222" s="203" t="s">
        <v>121</v>
      </c>
      <c r="BK222" s="205">
        <f>BK223</f>
        <v>0</v>
      </c>
    </row>
    <row r="223" s="2" customFormat="1" ht="16.5" customHeight="1">
      <c r="A223" s="35"/>
      <c r="B223" s="36"/>
      <c r="C223" s="208" t="s">
        <v>457</v>
      </c>
      <c r="D223" s="208" t="s">
        <v>124</v>
      </c>
      <c r="E223" s="209" t="s">
        <v>458</v>
      </c>
      <c r="F223" s="210" t="s">
        <v>459</v>
      </c>
      <c r="G223" s="211" t="s">
        <v>440</v>
      </c>
      <c r="H223" s="212">
        <v>1</v>
      </c>
      <c r="I223" s="213"/>
      <c r="J223" s="214">
        <f>ROUND(I223*H223,2)</f>
        <v>0</v>
      </c>
      <c r="K223" s="210" t="s">
        <v>128</v>
      </c>
      <c r="L223" s="41"/>
      <c r="M223" s="215" t="s">
        <v>1</v>
      </c>
      <c r="N223" s="216" t="s">
        <v>39</v>
      </c>
      <c r="O223" s="88"/>
      <c r="P223" s="217">
        <f>O223*H223</f>
        <v>0</v>
      </c>
      <c r="Q223" s="217">
        <v>0</v>
      </c>
      <c r="R223" s="217">
        <f>Q223*H223</f>
        <v>0</v>
      </c>
      <c r="S223" s="217">
        <v>0</v>
      </c>
      <c r="T223" s="218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9" t="s">
        <v>441</v>
      </c>
      <c r="AT223" s="219" t="s">
        <v>124</v>
      </c>
      <c r="AU223" s="219" t="s">
        <v>81</v>
      </c>
      <c r="AY223" s="14" t="s">
        <v>121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14" t="s">
        <v>79</v>
      </c>
      <c r="BK223" s="220">
        <f>ROUND(I223*H223,2)</f>
        <v>0</v>
      </c>
      <c r="BL223" s="14" t="s">
        <v>441</v>
      </c>
      <c r="BM223" s="219" t="s">
        <v>460</v>
      </c>
    </row>
    <row r="224" s="12" customFormat="1" ht="22.8" customHeight="1">
      <c r="A224" s="12"/>
      <c r="B224" s="192"/>
      <c r="C224" s="193"/>
      <c r="D224" s="194" t="s">
        <v>73</v>
      </c>
      <c r="E224" s="206" t="s">
        <v>461</v>
      </c>
      <c r="F224" s="206" t="s">
        <v>462</v>
      </c>
      <c r="G224" s="193"/>
      <c r="H224" s="193"/>
      <c r="I224" s="196"/>
      <c r="J224" s="207">
        <f>BK224</f>
        <v>0</v>
      </c>
      <c r="K224" s="193"/>
      <c r="L224" s="198"/>
      <c r="M224" s="199"/>
      <c r="N224" s="200"/>
      <c r="O224" s="200"/>
      <c r="P224" s="201">
        <f>P225</f>
        <v>0</v>
      </c>
      <c r="Q224" s="200"/>
      <c r="R224" s="201">
        <f>R225</f>
        <v>0</v>
      </c>
      <c r="S224" s="200"/>
      <c r="T224" s="202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3" t="s">
        <v>122</v>
      </c>
      <c r="AT224" s="204" t="s">
        <v>73</v>
      </c>
      <c r="AU224" s="204" t="s">
        <v>79</v>
      </c>
      <c r="AY224" s="203" t="s">
        <v>121</v>
      </c>
      <c r="BK224" s="205">
        <f>BK225</f>
        <v>0</v>
      </c>
    </row>
    <row r="225" s="2" customFormat="1" ht="16.5" customHeight="1">
      <c r="A225" s="35"/>
      <c r="B225" s="36"/>
      <c r="C225" s="208" t="s">
        <v>463</v>
      </c>
      <c r="D225" s="208" t="s">
        <v>124</v>
      </c>
      <c r="E225" s="209" t="s">
        <v>464</v>
      </c>
      <c r="F225" s="210" t="s">
        <v>465</v>
      </c>
      <c r="G225" s="211" t="s">
        <v>440</v>
      </c>
      <c r="H225" s="212">
        <v>3</v>
      </c>
      <c r="I225" s="213"/>
      <c r="J225" s="214">
        <f>ROUND(I225*H225,2)</f>
        <v>0</v>
      </c>
      <c r="K225" s="210" t="s">
        <v>128</v>
      </c>
      <c r="L225" s="41"/>
      <c r="M225" s="231" t="s">
        <v>1</v>
      </c>
      <c r="N225" s="232" t="s">
        <v>39</v>
      </c>
      <c r="O225" s="233"/>
      <c r="P225" s="234">
        <f>O225*H225</f>
        <v>0</v>
      </c>
      <c r="Q225" s="234">
        <v>0</v>
      </c>
      <c r="R225" s="234">
        <f>Q225*H225</f>
        <v>0</v>
      </c>
      <c r="S225" s="234">
        <v>0</v>
      </c>
      <c r="T225" s="23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9" t="s">
        <v>441</v>
      </c>
      <c r="AT225" s="219" t="s">
        <v>124</v>
      </c>
      <c r="AU225" s="219" t="s">
        <v>81</v>
      </c>
      <c r="AY225" s="14" t="s">
        <v>121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14" t="s">
        <v>79</v>
      </c>
      <c r="BK225" s="220">
        <f>ROUND(I225*H225,2)</f>
        <v>0</v>
      </c>
      <c r="BL225" s="14" t="s">
        <v>441</v>
      </c>
      <c r="BM225" s="219" t="s">
        <v>466</v>
      </c>
    </row>
    <row r="226" s="2" customFormat="1" ht="6.96" customHeight="1">
      <c r="A226" s="35"/>
      <c r="B226" s="63"/>
      <c r="C226" s="64"/>
      <c r="D226" s="64"/>
      <c r="E226" s="64"/>
      <c r="F226" s="64"/>
      <c r="G226" s="64"/>
      <c r="H226" s="64"/>
      <c r="I226" s="64"/>
      <c r="J226" s="64"/>
      <c r="K226" s="64"/>
      <c r="L226" s="41"/>
      <c r="M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</row>
  </sheetData>
  <sheetProtection sheet="1" autoFilter="0" formatColumns="0" formatRows="0" objects="1" scenarios="1" spinCount="100000" saltValue="O1zR9Ch/VDyPdTU1M5chvjE3p2/WcLJdIyiPw47bqT2HMaGuHdYwHAYgc0tALnK5/cDjM3z+UEAWgi02jHmsBA==" hashValue="Ic9mlq/myDgmZV59bXxzmaijlqRp4ovabqi0uDcwFHGr8EP8vanmSJVAAIZ9QOPdCMOFqK7ETTEWWM+zsYSeDA==" algorithmName="SHA-512" password="CC35"/>
  <autoFilter ref="C129:K225"/>
  <mergeCells count="6">
    <mergeCell ref="E7:H7"/>
    <mergeCell ref="E16:H16"/>
    <mergeCell ref="E25:H25"/>
    <mergeCell ref="E85:H85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79550487aed860a0e970694a359a183b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e04eed15954d06088ee0b7be4a6b28d7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7F33DE-A0EB-41C3-9956-ECED595B19DC}"/>
</file>

<file path=customXml/itemProps2.xml><?xml version="1.0" encoding="utf-8"?>
<ds:datastoreItem xmlns:ds="http://schemas.openxmlformats.org/officeDocument/2006/customXml" ds:itemID="{F8F3D9AB-CAA2-4623-9D0B-4C5241DF3EAC}"/>
</file>

<file path=customXml/itemProps3.xml><?xml version="1.0" encoding="utf-8"?>
<ds:datastoreItem xmlns:ds="http://schemas.openxmlformats.org/officeDocument/2006/customXml" ds:itemID="{BA431B65-ED03-46A5-8E63-4F8038A53FA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Průša</dc:creator>
  <cp:lastModifiedBy>Josef Průša</cp:lastModifiedBy>
  <dcterms:created xsi:type="dcterms:W3CDTF">2025-06-23T07:07:11Z</dcterms:created>
  <dcterms:modified xsi:type="dcterms:W3CDTF">2025-06-23T07:07:12Z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</Properties>
</file>